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15" windowWidth="19050" windowHeight="11580" tabRatio="754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definedNames>
    <definedName name="_xlnm.Print_Area" localSheetId="2">'Приложение 3'!$A$1:$F$349</definedName>
    <definedName name="_xlnm.Print_Area" localSheetId="4">'Приложение 5'!$A$1:$H$247</definedName>
  </definedNames>
  <calcPr fullCalcOnLoad="1"/>
</workbook>
</file>

<file path=xl/sharedStrings.xml><?xml version="1.0" encoding="utf-8"?>
<sst xmlns="http://schemas.openxmlformats.org/spreadsheetml/2006/main" count="1932" uniqueCount="994">
  <si>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</si>
  <si>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</si>
  <si>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</si>
  <si>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</si>
  <si>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</si>
  <si>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</si>
  <si>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</si>
  <si>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</si>
  <si>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</si>
  <si>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</si>
  <si>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</si>
  <si>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</si>
  <si>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</si>
  <si>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</si>
  <si>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</si>
  <si>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</si>
  <si>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</si>
  <si>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</si>
  <si>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indexed="8"/>
        <rFont val="Times New Roman"/>
        <family val="1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</si>
  <si>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</si>
  <si>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</si>
  <si>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</si>
  <si>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</si>
  <si>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</si>
  <si>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</si>
  <si>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</si>
  <si>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</si>
  <si>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</si>
  <si>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</si>
  <si>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</si>
  <si>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</si>
  <si>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</si>
  <si>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</si>
  <si>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</si>
  <si>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</si>
  <si>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</si>
  <si>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</si>
  <si>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</si>
  <si>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</si>
  <si>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</si>
  <si>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</si>
  <si>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</si>
  <si>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</si>
  <si>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</si>
  <si>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</si>
  <si>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</si>
  <si>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</si>
  <si>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</si>
  <si>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</si>
  <si>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</si>
  <si>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</si>
  <si>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</si>
  <si>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</si>
  <si>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</si>
  <si>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</si>
  <si>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</si>
  <si>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</si>
  <si>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</si>
  <si>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</si>
  <si>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</si>
  <si>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</si>
  <si>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</si>
  <si>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</si>
  <si>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</si>
  <si>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</si>
  <si>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</si>
  <si>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</si>
  <si>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</si>
  <si>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</si>
  <si>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indexed="8"/>
        <rFont val="Times New Roman"/>
        <family val="1"/>
      </rPr>
      <t xml:space="preserve"> </t>
    </r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</si>
  <si>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</si>
  <si>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</si>
  <si>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</si>
  <si>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</si>
  <si>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</si>
  <si>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</si>
  <si>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</si>
  <si>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«Развитие общего образования» </t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</si>
  <si>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</si>
  <si>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indexed="8"/>
        <rFont val="Times New Roman"/>
        <family val="1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</si>
  <si>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indexed="8"/>
        <rFont val="Times New Roman"/>
        <family val="1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</si>
  <si>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</si>
  <si>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</si>
  <si>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indexed="8"/>
        <rFont val="Times New Roman"/>
        <family val="1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</si>
  <si>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</si>
  <si>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indexed="8"/>
        <rFont val="Times New Roman"/>
        <family val="1"/>
      </rPr>
      <t>(Иные бюджетные ассигнования)</t>
    </r>
  </si>
  <si>
    <t>Основное мероприятие «Развитие кадрового потенциала системы образования»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</si>
  <si>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</si>
  <si>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</si>
  <si>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 xml:space="preserve">Подпрограмма “Реализация основных общеобразовательных программ» </t>
  </si>
  <si>
    <t>Основное мероприятие «Развитие дошкольного образования»</t>
  </si>
  <si>
    <t xml:space="preserve">Основное мероприятие «Развитие общего образования» </t>
  </si>
  <si>
    <t xml:space="preserve">Подпрограмма «Реализация дополнительных общеобразовательных программ» </t>
  </si>
  <si>
    <t>Основное мероприятие «Развитие дополнительного образования»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</si>
  <si>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</si>
  <si>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indexed="8"/>
        <rFont val="Times New Roman"/>
        <family val="1"/>
      </rPr>
      <t>(Иные бюджетные ассигнования)</t>
    </r>
  </si>
  <si>
    <t xml:space="preserve">Подпрограмма «Организация отдыха и оздоровления детей» </t>
  </si>
  <si>
    <t>Основное мероприятие «Организация отдыха и оздоровления детей»</t>
  </si>
  <si>
    <t>Основное мероприятие «Реализация молодежной политики»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</si>
  <si>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</si>
  <si>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indexed="8"/>
        <rFont val="Times New Roman"/>
        <family val="1"/>
      </rPr>
      <t>(Иные бюджетные ассигнования)</t>
    </r>
  </si>
  <si>
    <t>Основное мероприятие «Развитие культуры»</t>
  </si>
  <si>
    <t>Основное мероприятие «Укрепление материально-технической базы учреждений культуры»</t>
  </si>
  <si>
    <t>Основное мероприятие «Повышение средней заработной платы работникам муниципальных учреждений культуры»</t>
  </si>
  <si>
    <t xml:space="preserve">Подпрограмма «Предоставление дополнительного образования в сфере культуры и искусства»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</si>
  <si>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</si>
  <si>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</si>
  <si>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r>
      <t xml:space="preserve">Обеспечение функций Совета Тейковского муниципального района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</si>
  <si>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</si>
  <si>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</si>
  <si>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indexed="8"/>
        <rFont val="Times New Roman"/>
        <family val="1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</si>
  <si>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</si>
  <si>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indexed="8"/>
        <rFont val="Times New Roman"/>
        <family val="1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</si>
  <si>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indexed="8"/>
        <rFont val="Times New Roman"/>
        <family val="1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</si>
  <si>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</si>
  <si>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</si>
  <si>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</si>
  <si>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</si>
  <si>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</si>
  <si>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</si>
  <si>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indexed="8"/>
        <rFont val="Times New Roman"/>
        <family val="1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</si>
  <si>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</si>
  <si>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</si>
  <si>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</si>
  <si>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</si>
  <si>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</si>
  <si>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</si>
  <si>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</si>
  <si>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</si>
  <si>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</si>
  <si>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</si>
  <si>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</si>
  <si>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</si>
  <si>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</si>
  <si>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</si>
  <si>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</si>
  <si>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</si>
  <si>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</si>
  <si>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</si>
  <si>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</si>
  <si>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</si>
  <si>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</si>
  <si>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</si>
  <si>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</si>
  <si>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</si>
  <si>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</si>
  <si>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</si>
  <si>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indexed="8"/>
        <rFont val="Times New Roman"/>
        <family val="1"/>
      </rPr>
      <t>(Иные бюджетные ассигнования)</t>
    </r>
  </si>
  <si>
    <t>Основное мероприятие «Обеспечение жильем молодых семей»</t>
  </si>
  <si>
    <t>1003</t>
  </si>
  <si>
    <t>Социальное обеспечение населения</t>
  </si>
  <si>
    <t>Основное мероприятие "Организация библиотечного обслуживания населения"</t>
  </si>
  <si>
    <t>Приложение 9</t>
  </si>
  <si>
    <t>Молодежная политика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</si>
  <si>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</si>
  <si>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</si>
  <si>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</si>
  <si>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</si>
  <si>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</si>
  <si>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</si>
  <si>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</si>
  <si>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Подпрограмма «Обеспечение населения Тейковского муниципального района теплоснабжением»</t>
  </si>
  <si>
    <t>Основное мероприятие "Участие в организации деятельности по сбору и транспортированию твердых коммунальных отходов"</t>
  </si>
  <si>
    <t>Подпрограмма «Содержание территорий сельских кладбищ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</si>
  <si>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</si>
  <si>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</si>
  <si>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</si>
  <si>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>0502</t>
  </si>
  <si>
    <t>0501</t>
  </si>
  <si>
    <t>0503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</si>
  <si>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</si>
  <si>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</si>
  <si>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</si>
  <si>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</si>
  <si>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</si>
  <si>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</si>
  <si>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</si>
  <si>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</si>
  <si>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</si>
  <si>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Приложение 2</t>
  </si>
  <si>
    <t>0703</t>
  </si>
  <si>
    <t>Дополнительное образование детей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</si>
  <si>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</si>
  <si>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indexed="8"/>
        <rFont val="Times New Roman"/>
        <family val="1"/>
      </rPr>
      <t>(Иные бюджетные ассигнования)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</si>
  <si>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</si>
  <si>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</si>
  <si>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</si>
  <si>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</si>
  <si>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</si>
  <si>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</si>
  <si>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</si>
  <si>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</si>
  <si>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</si>
  <si>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</si>
  <si>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</si>
  <si>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</si>
  <si>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</si>
  <si>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</si>
  <si>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</si>
  <si>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</si>
  <si>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 xml:space="preserve"> 000 1050000000 0000 000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</si>
  <si>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</si>
  <si>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</si>
  <si>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</si>
  <si>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</si>
  <si>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</si>
  <si>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</si>
  <si>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</si>
  <si>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</si>
  <si>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</si>
  <si>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</si>
  <si>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</si>
  <si>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</si>
  <si>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</si>
  <si>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</si>
  <si>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040 1110501313 0000 120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</si>
  <si>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</si>
  <si>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000 1130000000 0000 000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</si>
  <si>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</si>
  <si>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</si>
  <si>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</si>
  <si>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</si>
  <si>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</si>
  <si>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</si>
  <si>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</si>
  <si>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</si>
  <si>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</si>
  <si>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</si>
  <si>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</si>
  <si>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</si>
  <si>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</si>
  <si>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</si>
  <si>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</si>
  <si>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</si>
  <si>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</si>
  <si>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</si>
  <si>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</si>
  <si>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</si>
  <si>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</si>
  <si>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</si>
  <si>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</si>
  <si>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</si>
  <si>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</si>
  <si>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</si>
  <si>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</si>
  <si>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</si>
  <si>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</si>
  <si>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</si>
  <si>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</si>
  <si>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</si>
  <si>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</si>
  <si>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</si>
  <si>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</si>
  <si>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</si>
  <si>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</si>
  <si>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</si>
  <si>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</si>
  <si>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</si>
  <si>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</si>
  <si>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</si>
  <si>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</si>
  <si>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</si>
  <si>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</si>
  <si>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</si>
  <si>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</si>
  <si>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</si>
  <si>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</si>
  <si>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</si>
  <si>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</si>
  <si>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</si>
  <si>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</si>
  <si>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</si>
  <si>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</si>
  <si>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</si>
  <si>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 xml:space="preserve">  Дотации бюджетам бюджетной системы Российской Федерации 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</si>
  <si>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</si>
  <si>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 xml:space="preserve">Ремонт, строительство и содержание колодцев (Закупка товаров, работ и услуг для обеспечения государственных (муниципальных) нужд) </t>
  </si>
  <si>
    <t xml:space="preserve">Содержание территорий кладбищ, обустройство контейнерных площадок (Закупка товаров, работ и услуг для обеспечения государственных (муниципальных) нужд) </t>
  </si>
  <si>
    <t xml:space="preserve">Проведение мероприятий по дератизации и дезинсекции территорий кладбищ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</si>
  <si>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</si>
  <si>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</si>
  <si>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indexed="8"/>
        <rFont val="Times New Roman"/>
        <family val="1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</si>
  <si>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</si>
  <si>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Приложение 1</t>
  </si>
  <si>
    <t>Приложение 4</t>
  </si>
  <si>
    <t>040 1 11 05035 05 0000 120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</si>
  <si>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</si>
  <si>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182 1 05 02010 02 0000 110</t>
  </si>
  <si>
    <t>182 1 05 04020 02 0000 110</t>
  </si>
  <si>
    <t>182 1 05 03010 01 0000 110</t>
  </si>
  <si>
    <t>Приложение 3</t>
  </si>
  <si>
    <t>Дотации бюджетам муниципальных районов на поддержку мер по обеспечению сбалансированности бюджетов</t>
  </si>
  <si>
    <t>040 1110501305 0000 120</t>
  </si>
  <si>
    <t>Дотации бюджетам на поддержку мер по обеспечению сбалансированности бюджетов</t>
  </si>
  <si>
    <t>(руб.)</t>
  </si>
  <si>
    <t xml:space="preserve"> 000 2021000000 0000 150</t>
  </si>
  <si>
    <t xml:space="preserve"> 000 2021500100 0000 150</t>
  </si>
  <si>
    <t>040 2021500105 0000 150</t>
  </si>
  <si>
    <t>000 2021500200 0000 150</t>
  </si>
  <si>
    <t>040 2021500205 0000 150</t>
  </si>
  <si>
    <t xml:space="preserve"> 000 2022000000 0000 150</t>
  </si>
  <si>
    <t xml:space="preserve"> 000 2022999900 0000 150</t>
  </si>
  <si>
    <t>040 2022999905 0000 150</t>
  </si>
  <si>
    <t xml:space="preserve"> 000 2023000000 0000 150</t>
  </si>
  <si>
    <t xml:space="preserve">  ДОХОДЫ ОТ ОКАЗАНИЯ ПЛАТНЫХ УСЛУГ И КОМПЕНСАЦИИ ЗАТРАТ ГОСУДАРСТВА</t>
  </si>
  <si>
    <t>040 2 02 35120 05 0000 150</t>
  </si>
  <si>
    <t>040 2 02 39999 05 0000 150</t>
  </si>
  <si>
    <t>Обеспечение функций отдела образования администрации Тейковского муниципального района  (Иные бюджетные ассигнования)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</si>
  <si>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</si>
  <si>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Непрограммные направления деятельности органов местного самоуправления Тейковского муниципального района</t>
  </si>
  <si>
    <t>Основное мероприятие "Государственная поддержка граждан в сфере ипотечного жилищного кредитования"</t>
  </si>
  <si>
    <t>1101</t>
  </si>
  <si>
    <t xml:space="preserve">           (руб.)</t>
  </si>
  <si>
    <t>Физическая культура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</si>
  <si>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</si>
  <si>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</si>
  <si>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</si>
  <si>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182 1 01 02010 01 0000 110</t>
  </si>
  <si>
    <t>182 1 01 02020 01 0000 110</t>
  </si>
  <si>
    <t>182 1 01 02030 01 0000 110</t>
  </si>
  <si>
    <t>182 1 01 02040 01 0000 110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</si>
  <si>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</si>
  <si>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</si>
  <si>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</si>
  <si>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</si>
  <si>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</si>
  <si>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</si>
  <si>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</si>
  <si>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</si>
  <si>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</si>
  <si>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</si>
  <si>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000 1 05 02000 02 0000 110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</si>
  <si>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</si>
  <si>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</si>
  <si>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</si>
  <si>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</si>
  <si>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</si>
  <si>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</si>
  <si>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</si>
  <si>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</si>
  <si>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</si>
  <si>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</si>
  <si>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</si>
  <si>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000 1 14 06010 00 0000 430</t>
  </si>
  <si>
    <t>040 1 14 06013 05 0000 430</t>
  </si>
  <si>
    <t>040 1 14 06013 13 0000 430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</si>
  <si>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</si>
  <si>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</si>
  <si>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</si>
  <si>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</si>
  <si>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</si>
  <si>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000 2 02 35082 00 0000 150</t>
  </si>
  <si>
    <t>000 2 02 35120 00 0000 150</t>
  </si>
  <si>
    <t>000 2 02 39999 00 0000 150</t>
  </si>
  <si>
    <t>040 2 02 35082 05 0000 150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</si>
  <si>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</si>
  <si>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2022 год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</si>
  <si>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</si>
  <si>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</si>
  <si>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"Реализация программ спортивной подготовки по видам спорта"</t>
  </si>
  <si>
    <t xml:space="preserve">Основное мероприятие "Организация спортивной подготовки по видам спорта" 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</si>
  <si>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</si>
  <si>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</si>
  <si>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4290002181</t>
  </si>
  <si>
    <t>4290002182</t>
  </si>
  <si>
    <t xml:space="preserve">Подпрограмма "Развитие кадрового потенциала системы образования"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</si>
  <si>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</si>
  <si>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</si>
  <si>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</si>
  <si>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Массовый спорт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</si>
  <si>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</si>
  <si>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</si>
  <si>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t>040 202 3002405 0000 150</t>
  </si>
  <si>
    <t>000 202 3002400 0000 150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</si>
  <si>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</si>
  <si>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</si>
  <si>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</si>
  <si>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</si>
  <si>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</si>
  <si>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</si>
  <si>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</si>
  <si>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</si>
  <si>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000 1080000000 0000 000</t>
  </si>
  <si>
    <t>ГОСУДАРСТВЕННАЯ ПОШЛИНА</t>
  </si>
  <si>
    <t>000 1080300001 0000 110</t>
  </si>
  <si>
    <t>Государственная пошлина по делам, рассматриваемым в судах общей юрисдикции, мировыми судьями</t>
  </si>
  <si>
    <t>182 1080301001 0000 110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</si>
  <si>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</si>
  <si>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023 1160105301 0000 140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</si>
  <si>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</si>
  <si>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</si>
  <si>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</si>
  <si>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023 1160107301 0000 140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</si>
  <si>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</si>
  <si>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023 1160120301 0000 140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</si>
  <si>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</si>
  <si>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023 1160112301 0000 140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</si>
  <si>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</si>
  <si>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000 2022021600 0000 150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</si>
  <si>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</si>
  <si>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</si>
  <si>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</si>
  <si>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</si>
  <si>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</si>
  <si>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</si>
  <si>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</si>
  <si>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</si>
  <si>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000 2024530300 0000 150
</t>
  </si>
  <si>
    <t>040 2 02 45303 05 0000 150</t>
  </si>
  <si>
    <t>2023 год</t>
  </si>
  <si>
    <t>2300000000</t>
  </si>
  <si>
    <t>2310000000</t>
  </si>
  <si>
    <t>2310100000</t>
  </si>
  <si>
    <t>2310100240</t>
  </si>
  <si>
    <t>2320000000</t>
  </si>
  <si>
    <t>2320100000</t>
  </si>
  <si>
    <t>2400000000</t>
  </si>
  <si>
    <t>2410000000</t>
  </si>
  <si>
    <t>2410100000</t>
  </si>
  <si>
    <t xml:space="preserve">Подпрограмма «Повышение качества жизни детей - сирот Тейковского муниципального района»
</t>
  </si>
  <si>
    <t>2600000000</t>
  </si>
  <si>
    <t>2610000000</t>
  </si>
  <si>
    <t>2610100000</t>
  </si>
  <si>
    <t>2620000000</t>
  </si>
  <si>
    <t>2620100000</t>
  </si>
  <si>
    <t>Муниципальная программа «Экономическое развитие Тейковского муниципального района»</t>
  </si>
  <si>
    <t xml:space="preserve">Подпрограмма «Поддержка и развитие малого и среднего предпринимательства в Тейковском муниципальном районе»  </t>
  </si>
  <si>
    <t>Основное мероприятие «Поддержка субъектов малого и среднего предпринимательства»</t>
  </si>
  <si>
    <t xml:space="preserve">Оказание имущественной поддержки субъектов малого и среднего предпринимательства (Иные бюджетные ассигнования) </t>
  </si>
  <si>
    <t>2500000000</t>
  </si>
  <si>
    <t xml:space="preserve">Муниципальная программа «Повышение безопасности дорожного движения Тейковского муниципального района» </t>
  </si>
  <si>
    <t>2700000000</t>
  </si>
  <si>
    <t>2710000000</t>
  </si>
  <si>
    <t>2710100000</t>
  </si>
  <si>
    <t xml:space="preserve">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пунктов. (Закупка товаров, работ и услуг для обеспечения государственных (муниципальных) нужд) </t>
  </si>
  <si>
    <t>2720000000</t>
  </si>
  <si>
    <t>2720100000</t>
  </si>
  <si>
    <t xml:space="preserve">Организация и проведение мероприятий для граждан пожилого возраста, направленных на повышение качества жизни и активного долголетия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</si>
  <si>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пунктов.  (Закупка товаров, работ и услуг для обеспечения государственных (муниципальных) нужд) </t>
  </si>
  <si>
    <t>Подпрограмма «Формирование законопослушного поведения участников дорожного движения в Тейковском муниципальном районе»</t>
  </si>
  <si>
    <t>2730000000</t>
  </si>
  <si>
    <t>Основное мероприятие «Предупреждение опасного поведения детей дошкольного и школьного возраста, участников дорожного движения»</t>
  </si>
  <si>
    <t>2730100000</t>
  </si>
  <si>
    <t xml:space="preserve">Мероприятия по формированию  законопослушного поведения участников дорожного движения в Тейковском муниципальном районе  (Закупка товаров, работ и услуг для обеспечения государственных (муниципальных) нужд) </t>
  </si>
  <si>
    <r>
      <t xml:space="preserve"> </t>
    </r>
    <r>
      <rPr>
        <b/>
        <sz val="10"/>
        <color indexed="8"/>
        <rFont val="Times New Roman"/>
        <family val="1"/>
      </rPr>
      <t>Муниципальная программа «Обеспечение качественным жильем, услугами жилищно-коммунального хозяйства и улучшение состояния коммунальной инфраструктуры»</t>
    </r>
  </si>
  <si>
    <t>2800000000</t>
  </si>
  <si>
    <t xml:space="preserve">Подпрограмма «Обеспечение жильем молодых семей в Тейковском муниципальном районе»
</t>
  </si>
  <si>
    <t>2810000000</t>
  </si>
  <si>
    <t>2810100000</t>
  </si>
  <si>
    <t>2810107040</t>
  </si>
  <si>
    <t>2840000000</t>
  </si>
  <si>
    <t>2840100000</t>
  </si>
  <si>
    <t>2850000000</t>
  </si>
  <si>
    <t>2850100000</t>
  </si>
  <si>
    <t>2860000000</t>
  </si>
  <si>
    <t>2860100000</t>
  </si>
  <si>
    <t>2870000000</t>
  </si>
  <si>
    <t>2870100000</t>
  </si>
  <si>
    <t>2880000000</t>
  </si>
  <si>
    <t>2880100000</t>
  </si>
  <si>
    <t>2890000000</t>
  </si>
  <si>
    <t>2890100000</t>
  </si>
  <si>
    <t>2830000000</t>
  </si>
  <si>
    <t>2830100000</t>
  </si>
  <si>
    <t>2830140020</t>
  </si>
  <si>
    <t>Основное мероприятие «Обеспечение газоснабжением в границах муниципального района»</t>
  </si>
  <si>
    <t>Разработка проектно-сметной документации и газификации населенных пунктов Тейковского муниципального района  (Капитальные вложения в объекты государственной (муниципальной) собственности)</t>
  </si>
  <si>
    <t>Подпрограмма "Государственная поддержка граждан в сфере ипотечного жилищного кредитования на территории Тейковского муниципального района"</t>
  </si>
  <si>
    <t>2840107050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</si>
  <si>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</si>
  <si>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Подпрограмма «Проведение капитального ремонта общего имущества в многоквартирных домах, расположенных на территории Тейковского муниципального района»</t>
  </si>
  <si>
    <t>2850200000</t>
  </si>
  <si>
    <t xml:space="preserve">Взносы региональному оператору  на проведение капитального ремонта общего имущества многоквартирных жилых домов  (Закупка товаров, работ и услуг для обеспечения государственных (муниципальных) нужд) </t>
  </si>
  <si>
    <t>Основное мероприятие "Содержаний территорий сельских кладбищ"</t>
  </si>
  <si>
    <t>Подпрограмма «Подготовка проектов внесения изменений в документы территориального планирования, правила землепользования и застройки»</t>
  </si>
  <si>
    <t xml:space="preserve">Подготовка проектов внесения изменений в документы территориального планирования, правила землепользования и застройки(Закупка товаров, работ и услуг для обеспечения государственных (муниципальных) нужд) </t>
  </si>
  <si>
    <t>Подпрограмма "Реализация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района"</t>
  </si>
  <si>
    <t>28А0000000</t>
  </si>
  <si>
    <t>28А0100000</t>
  </si>
  <si>
    <t>28А0120550</t>
  </si>
  <si>
    <t>2900000000</t>
  </si>
  <si>
    <t>2910000000</t>
  </si>
  <si>
    <t>2910100000</t>
  </si>
  <si>
    <t>3100000000</t>
  </si>
  <si>
    <t>3110000000</t>
  </si>
  <si>
    <t>3110100000</t>
  </si>
  <si>
    <t>Муниципальная программа «Управление муниципальным имуществом 
Тейковского муниципального района»</t>
  </si>
  <si>
    <t xml:space="preserve">Подпрограмма «Управление и распоряжение имуществом, находящимся в муниципальной собственности Тейковского муниципального района» </t>
  </si>
  <si>
    <t xml:space="preserve">Основное мероприятие «Оценка недвижимости, признание прав и регулирование отношений по муниципальной собственности» </t>
  </si>
  <si>
    <t xml:space="preserve">Изготовление технической документации и оформление  права собственности Тейковского муниципального района на объекты недвижимости (Закупка товаров, работ и услуг для обеспечения государственных (муниципальных) нужд) </t>
  </si>
  <si>
    <t xml:space="preserve">Оценка рыночной стоимости имущества  и (или) размера арендной платы (Закупка товаров, работ и услуг для обеспечения государственных (муниципальных) нужд) </t>
  </si>
  <si>
    <t xml:space="preserve">Содержание и текущий ремонт имущества, находящегося в казне Тейковского муниципального района  (Закупка товаров, работ и услуг для обеспечения государственных (муниципальных) нужд) </t>
  </si>
  <si>
    <t>Муниципальная программа "Совершенствование местного самоуправления на территории Тейковского муниципального района"</t>
  </si>
  <si>
    <t>3200000000</t>
  </si>
  <si>
    <t xml:space="preserve">Подпрограмма "Развитие муниципальной службы на территории Тейковского муниципального района" </t>
  </si>
  <si>
    <t>3210000000</t>
  </si>
  <si>
    <t>Основное мероприятие "Повышение эффективности местного самоуправления"</t>
  </si>
  <si>
    <t>3210100000</t>
  </si>
  <si>
    <t xml:space="preserve">Повышение квалификации кадров в органах местного самоуправления (Закупка товаров, работ и услуг для обеспечения государственных (муниципальных) нужд) </t>
  </si>
  <si>
    <t>3220000000</t>
  </si>
  <si>
    <t xml:space="preserve">Подпрограмма "Противодействие коррупции на территории Тейковского муниципального района" </t>
  </si>
  <si>
    <t>Основное мероприятие "Формирование системы антикоррупционного просвещения"</t>
  </si>
  <si>
    <t xml:space="preserve">Противодействие коррупции в органах местного самоуправления (Закупка товаров, работ и услуг для обеспечения государственных (муниципальных) нужд) </t>
  </si>
  <si>
    <t>Муниципальная программа "Открытый и безопасный район"</t>
  </si>
  <si>
    <t>3300000000</t>
  </si>
  <si>
    <t>Подпрограмма "Информатизация, техническое и программное обеспечение, обслуживание и сопровождение информационных систем"</t>
  </si>
  <si>
    <t>3320000000</t>
  </si>
  <si>
    <t>3310000000</t>
  </si>
  <si>
    <t>3310100000</t>
  </si>
  <si>
    <t>Основное мероприятие "Информатизация, техническое и программное обеспечение, обслуживание и сопровождение информационных систем"</t>
  </si>
  <si>
    <t xml:space="preserve">Содержание и развитие информационных и телекоммуникационных систем и оборудования Тейковского муниципального района  (Закупка товаров, работ и услуг для обеспечения государственных (муниципальных) нужд) 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</si>
  <si>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(Закупка товаров, работ и услуг для обеспечения государственных (муниципальных) нужд) </t>
  </si>
  <si>
    <t>Подпрограмма "Повышение уровня информационной открытости органов местного самоуправления Тейковского муниципального района"</t>
  </si>
  <si>
    <t>3320100000</t>
  </si>
  <si>
    <t>Основное мероприятие "Реализация мероприятий, направленных на повышение уровня информационной открытости органов местного самоуправления Тейковского муниципального района, а так же на создание информационного взаимодействия органов власти и населения"</t>
  </si>
  <si>
    <t xml:space="preserve">Формирование открытого и общедоступного информационного ресурса, содержащего информацию о деятельности органов местного самоуправления (Закупка товаров, работ и услуг для обеспечения государственных (муниципальных) нужд) </t>
  </si>
  <si>
    <t>Муниципальная программа «Реализация молодежной политики на территории Тейковского муниципального района»</t>
  </si>
  <si>
    <t>2510000000</t>
  </si>
  <si>
    <t>2510100000</t>
  </si>
  <si>
    <r>
      <t xml:space="preserve">Предоставление муниципальной услуги «Проведение мероприятий межпоселенческого характера по работе с детьми и молодежью»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</si>
  <si>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>Подпрограмма "Патриотическое воспитание детей и молодежи и подготовка молодежи Тейковского муниципального района к военной службе"</t>
  </si>
  <si>
    <t>Муниципальная программа «Развитие образования Тейковского муниципального района на 2020 - 2025 годы»</t>
  </si>
  <si>
    <t>2100000000</t>
  </si>
  <si>
    <t>2110000000</t>
  </si>
  <si>
    <t>2110100000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</si>
  <si>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</si>
  <si>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>2110100020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</si>
  <si>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</si>
  <si>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 xml:space="preserve">Мероприятия по укреплению материально-технической базы дошкольных образовательных организаций (Закупка товаров, работ и услуг для обеспечения государственных (муниципальных) нужд) </t>
  </si>
  <si>
    <t>2110100030</t>
  </si>
  <si>
    <t>2120000000</t>
  </si>
  <si>
    <t>2120100000</t>
  </si>
  <si>
    <t>2120180090</t>
  </si>
  <si>
    <t>2120180100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</si>
  <si>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  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</si>
  <si>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2120180110</t>
  </si>
  <si>
    <t>2130000000</t>
  </si>
  <si>
    <t>2130100000</t>
  </si>
  <si>
    <t>2130100070</t>
  </si>
  <si>
    <t>2140000000</t>
  </si>
  <si>
    <t>2140100000</t>
  </si>
  <si>
    <t>2140100080</t>
  </si>
  <si>
    <t>2140100110</t>
  </si>
  <si>
    <t>2140100060</t>
  </si>
  <si>
    <t>2140102181</t>
  </si>
  <si>
    <t>2140102182</t>
  </si>
  <si>
    <t>2140200000</t>
  </si>
  <si>
    <t>2140200090</t>
  </si>
  <si>
    <t>2140200100</t>
  </si>
  <si>
    <t>2140200110</t>
  </si>
  <si>
    <t>2140200060</t>
  </si>
  <si>
    <t>2140202181</t>
  </si>
  <si>
    <t>2140202182</t>
  </si>
  <si>
    <t>2140253031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</si>
  <si>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организациях» </t>
  </si>
  <si>
    <t>2150000000</t>
  </si>
  <si>
    <t>2150100000</t>
  </si>
  <si>
    <t>2150180170</t>
  </si>
  <si>
    <t>2160000000</t>
  </si>
  <si>
    <t>2160100000</t>
  </si>
  <si>
    <t>2160100120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</si>
  <si>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</si>
  <si>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>2170000000</t>
  </si>
  <si>
    <t>2170100000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</si>
  <si>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</si>
  <si>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2170180200</t>
  </si>
  <si>
    <t>21701S0190</t>
  </si>
  <si>
    <t>218000000</t>
  </si>
  <si>
    <t>2180100000</t>
  </si>
  <si>
    <t>2190000000</t>
  </si>
  <si>
    <t>2190100000</t>
  </si>
  <si>
    <r>
      <t xml:space="preserve"> </t>
    </r>
    <r>
      <rPr>
        <b/>
        <sz val="10"/>
        <color indexed="8"/>
        <rFont val="Times New Roman"/>
        <family val="1"/>
      </rPr>
      <t>Муниципальная программа «Развитие культуры и туризма в  Тейковском муниципальном районе»</t>
    </r>
  </si>
  <si>
    <t>2200000000</t>
  </si>
  <si>
    <t xml:space="preserve">Подпрограмма «Развитие культуры Тейковского муниципального района» </t>
  </si>
  <si>
    <t>2210000000</t>
  </si>
  <si>
    <t>2210100000</t>
  </si>
  <si>
    <t>2210100170</t>
  </si>
  <si>
    <t>2210100180</t>
  </si>
  <si>
    <t>2210200000</t>
  </si>
  <si>
    <t>2210200190</t>
  </si>
  <si>
    <t>2210300000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</si>
  <si>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</si>
  <si>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2210380340</t>
  </si>
  <si>
    <t>22103S0340</t>
  </si>
  <si>
    <t>2210400000</t>
  </si>
  <si>
    <t>2220000000</t>
  </si>
  <si>
    <t>2220100000</t>
  </si>
  <si>
    <t>2220100210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</si>
  <si>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</si>
  <si>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</si>
  <si>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</si>
  <si>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 xml:space="preserve">Подпрограмма «Организация физкультурно-массовых,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</si>
  <si>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</si>
  <si>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>2520000000</t>
  </si>
  <si>
    <t>2520100000</t>
  </si>
  <si>
    <t>2520100500</t>
  </si>
  <si>
    <t>2520100510</t>
  </si>
  <si>
    <t xml:space="preserve">Мероприятия, направленные на популяризацию службы в Вооруженных Силах Российской Федерации  (Закупка товаров, работ и услуг для обеспечения государственных (муниципальных) нужд) </t>
  </si>
  <si>
    <t>2520100520</t>
  </si>
  <si>
    <t>Муниципальная программа «Поддержка населения в Тейковском муниципальном районе»</t>
  </si>
  <si>
    <t>26201R0820</t>
  </si>
  <si>
    <t>2710120400</t>
  </si>
  <si>
    <t>2720120410</t>
  </si>
  <si>
    <t>27201S0510</t>
  </si>
  <si>
    <t xml:space="preserve">Комплексные кадастровые работы  (Закупка товаров, работ и услуг для обеспечения государственных (муниципальных) нужд) 
</t>
  </si>
  <si>
    <t xml:space="preserve">Подпрограмма «Комплексное развитие сельских территорий 
Тейковского муниципального района»
</t>
  </si>
  <si>
    <t>Основное мероприятие «Создание и развитие инфраструктуры на сельских территориях»</t>
  </si>
  <si>
    <t xml:space="preserve">Развитие инженерной инфраструктуры на сельских территориях  (Закупка товаров, работ и услуг для обеспечения государственных (муниципальных) нужд) 
</t>
  </si>
  <si>
    <t xml:space="preserve">Разработка проектно-сметной документации объектов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
</t>
  </si>
  <si>
    <t>2920000000</t>
  </si>
  <si>
    <t>Подпрограмма «Обеспечение рационального, эффективного использования земельных участков, государственная собственность на которые  не разграничена»</t>
  </si>
  <si>
    <t>3120000000</t>
  </si>
  <si>
    <t xml:space="preserve">Основное мероприятие «Организация работ по проведению кадастровых работ и определению рыночной стоимости земельных участков,  государственная собственность на которые  не разграничена» </t>
  </si>
  <si>
    <t xml:space="preserve">Проведение кадастровых работ по образованию земельных участков и постановке их на кадастровый учет (Закупка товаров, работ и услуг для обеспечения государственных (муниципальных) нужд) </t>
  </si>
  <si>
    <t xml:space="preserve">Определение рыночной стоимости и рыночной величины годового размера арендной платы земельных участков  (Закупка товаров, работ и услуг для обеспечения государственных (муниципальных) нужд) </t>
  </si>
  <si>
    <t xml:space="preserve">Информирование населения путем размещения в печатных изданиях официальной и иной информации в отношении земельных участков (Закупка товаров, работ и услуг для обеспечения государственных (муниципальных) нужд) </t>
  </si>
  <si>
    <t>3120100000</t>
  </si>
  <si>
    <t>Подпрограмма «Профилактика правонарушений и наркомании, борьба с преступностью и обеспечение безопасности граждан»</t>
  </si>
  <si>
    <t>Основное мероприятие "Снижение уровня преступности и повышение результативности профилактики правонарушений и наркомании"</t>
  </si>
  <si>
    <t xml:space="preserve">Профилактика правонарушений и наркомании,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</si>
  <si>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>3330000000</t>
  </si>
  <si>
    <t>3330100000</t>
  </si>
  <si>
    <t xml:space="preserve">Основное мероприятие "Совершенствование системы патриотического воспитания детей и молодежи" 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</si>
  <si>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</si>
  <si>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2740000000</t>
  </si>
  <si>
    <t>Основное мероприятие «Организация движения транспортных средств и пешеходов, повышение безопасности дорожных условий"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</si>
  <si>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(Закупка товаров, работ и услуг для обеспечения государственных (муниципальных) нужд) </t>
  </si>
  <si>
    <t>2740100000</t>
  </si>
  <si>
    <t xml:space="preserve">Подпрограмма «Создание условий для развития молодежной политики на территории Тейковского муниципального района»  </t>
  </si>
  <si>
    <t xml:space="preserve">Мероприятия по гражданско – патриотическому воспитанию детей и молодежи (Закупка товаров, работ и услуг для обеспечения государственных (муниципальных) нужд) </t>
  </si>
  <si>
    <t>2180100130</t>
  </si>
  <si>
    <t>2180100140</t>
  </si>
  <si>
    <t>2180100150</t>
  </si>
  <si>
    <t>2210400200</t>
  </si>
  <si>
    <t>2320100410</t>
  </si>
  <si>
    <t>2410160010</t>
  </si>
  <si>
    <t>2410160020</t>
  </si>
  <si>
    <t>2410160030</t>
  </si>
  <si>
    <t>2510100450</t>
  </si>
  <si>
    <t>2610100550</t>
  </si>
  <si>
    <t>2730100600</t>
  </si>
  <si>
    <t>2740100610</t>
  </si>
  <si>
    <t>2850120530</t>
  </si>
  <si>
    <t>2850120540</t>
  </si>
  <si>
    <t>2850260200</t>
  </si>
  <si>
    <t>2860120550</t>
  </si>
  <si>
    <t>2860120560</t>
  </si>
  <si>
    <t>2870120570</t>
  </si>
  <si>
    <t>2880120580</t>
  </si>
  <si>
    <t>2880120590</t>
  </si>
  <si>
    <t>2890120600</t>
  </si>
  <si>
    <t>2910120700</t>
  </si>
  <si>
    <t>3110120800</t>
  </si>
  <si>
    <t>3110120810</t>
  </si>
  <si>
    <t>3120120850</t>
  </si>
  <si>
    <t>3120120860</t>
  </si>
  <si>
    <t>3120120870</t>
  </si>
  <si>
    <t>3210100700</t>
  </si>
  <si>
    <t>3310100810</t>
  </si>
  <si>
    <t>3320100820</t>
  </si>
  <si>
    <t>3320100830</t>
  </si>
  <si>
    <t>3330100850</t>
  </si>
  <si>
    <t>3330180360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</si>
  <si>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</si>
  <si>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</si>
  <si>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 (Закупка товаров, работ и услуг для обеспечения государственных (муниципальных) нужд) 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</si>
  <si>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</si>
  <si>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</si>
  <si>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</si>
  <si>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</si>
  <si>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(Закупка товаров, работ и услуг для обеспечения государственных (муниципальных) нужд) </t>
  </si>
  <si>
    <t xml:space="preserve">   бюджета Тейковского муниципального района по кодам классификации доходов бюджетов на 2022 год</t>
  </si>
  <si>
    <t>Утверждено по бюджету на 2022г.</t>
  </si>
  <si>
    <t>Налог, взимаемый с налогоплательщиков, выбравших в качестве объекта налогообложения доходы</t>
  </si>
  <si>
    <t>000 2022530400 0000 150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</si>
  <si>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</si>
  <si>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040 2022530405 0000 150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</si>
  <si>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</si>
  <si>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бюджета Тейковского муниципального района на 2022 год                                             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</si>
  <si>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</si>
  <si>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</si>
  <si>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</si>
  <si>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</si>
  <si>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</si>
  <si>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</si>
  <si>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048 1120103001 0000 120</t>
  </si>
  <si>
    <t xml:space="preserve">  Плата за сбросы загрязняющих веществ в водные объекты</t>
  </si>
  <si>
    <t>048 1120104101 0000 120</t>
  </si>
  <si>
    <t xml:space="preserve">  Плата за размещение отходов производства </t>
  </si>
  <si>
    <t>048 1120104201 0000 120</t>
  </si>
  <si>
    <t xml:space="preserve">  Плата за размещение твердых коммунальных отходов 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</si>
  <si>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2022 год</t>
  </si>
  <si>
    <t>бюджета Тейковского муниципального района на 2022 год по разделам и подразделам функциональной классификации расходов Российской Федерации</t>
  </si>
  <si>
    <t xml:space="preserve">района на 2022 год </t>
  </si>
  <si>
    <t>Утверждено по бюджету на 2022 год</t>
  </si>
  <si>
    <t>21201L3041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</si>
  <si>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</si>
  <si>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</si>
  <si>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</si>
  <si>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 (Социальное обеспечение и иные выплаты населению)</t>
  </si>
  <si>
    <t xml:space="preserve">Разработка проектов планировки  территорий (Закупка товаров, работ и услуг для обеспечения государственных (муниципальных) нужд) 
</t>
  </si>
  <si>
    <t>2910220710</t>
  </si>
  <si>
    <t>Основное мероприятие «Комплексные кадастровые работы»</t>
  </si>
  <si>
    <t>2920200000</t>
  </si>
  <si>
    <t>2920220750</t>
  </si>
  <si>
    <t>2410120200</t>
  </si>
  <si>
    <t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</si>
  <si>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Осуществление переданных органам местного самоуправления государственных полномочий Ивановской области по выплате компенсации части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</si>
  <si>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«Развитие общего образования»</t>
  </si>
  <si>
    <t>2150200000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</si>
  <si>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</si>
  <si>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2150280150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</si>
  <si>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</si>
  <si>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</si>
  <si>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</si>
  <si>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21601S1420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</si>
  <si>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</si>
  <si>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21601S1440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</si>
  <si>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</si>
  <si>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2160181440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</si>
  <si>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</si>
  <si>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2160181420</t>
  </si>
  <si>
    <t>2160102181</t>
  </si>
  <si>
    <t>2160102182</t>
  </si>
  <si>
    <t>2210302181</t>
  </si>
  <si>
    <t>2210302182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</si>
  <si>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</si>
  <si>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22201S1430</t>
  </si>
  <si>
    <t xml:space="preserve">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</si>
  <si>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2220181430</t>
  </si>
  <si>
    <t>2220102181</t>
  </si>
  <si>
    <t>2220102182</t>
  </si>
  <si>
    <t>Субсидии ресурсоснабжающим организациям, расположенным на территории Тейковского муниципального района, на возмещение недополученных доходов между нормативным и фактическим потреблением тепловой энергии для многоквартирных и жилых домов (Иные бюджетные ассигнования)</t>
  </si>
  <si>
    <t>2870160240</t>
  </si>
  <si>
    <t>Подпрограмма «Переселение граждан из аварийного жилищного фонда на территории сельских поселений Тейковского муниципального района»</t>
  </si>
  <si>
    <t>28Б0000000</t>
  </si>
  <si>
    <t>Основное мероприятие "Переселение граждан из аварийного жилищного фонда "</t>
  </si>
  <si>
    <t>28Б0100000</t>
  </si>
  <si>
    <t xml:space="preserve">Оценка стоимости жилых помещений, находящихся в собственности граждан, подлежащих расселению (Закупка товаров, работ и услуг для обеспечения государственных (муниципальных) нужд) </t>
  </si>
  <si>
    <t>28Б0120650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</si>
  <si>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</si>
  <si>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>3220100000</t>
  </si>
  <si>
    <t>3220100740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</si>
  <si>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</si>
  <si>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</si>
  <si>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</si>
  <si>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4290000630</t>
  </si>
  <si>
    <t>182 1 05 01010 01 0000 110</t>
  </si>
  <si>
    <t xml:space="preserve">Налог, взимаемый в связи с применением упрощенной системы налогообложения </t>
  </si>
  <si>
    <t>000 1 05 01000 00 0000 110</t>
  </si>
  <si>
    <r>
      <t xml:space="preserve"> </t>
    </r>
    <r>
      <rPr>
        <b/>
        <sz val="10"/>
        <color indexed="8"/>
        <rFont val="Times New Roman"/>
        <family val="1"/>
      </rPr>
      <t>Муниципальная программа «Планировка территории и проведение комплексных кадастровых работ на территории  Тейковского муниципального района»</t>
    </r>
  </si>
  <si>
    <t xml:space="preserve">Подпрограмма «Проведение комплексных кадастровых работ на территории Тейковского муниципального района»
</t>
  </si>
  <si>
    <t>Основное мероприятие «Разработка проектов планировки и межевания территории для проведения комплексных кадастровых работ»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</si>
  <si>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</si>
  <si>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Дотации бюджетам муниципальных районов на выравнивание  бюджетной обеспеченности из бюджета субъекта Российской Федерации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</si>
  <si>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</si>
  <si>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 организаций </t>
  </si>
  <si>
    <t xml:space="preserve"> Ежемесячное денежное вознаграждение за классное руководство педагогическим работникам 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</si>
  <si>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  </t>
  </si>
  <si>
    <t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</si>
  <si>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</si>
  <si>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>000 2 02 49999 05 0000 150</t>
  </si>
  <si>
    <t>040 2 02 49999 05 0000 150</t>
  </si>
  <si>
    <t xml:space="preserve">Субсидирование части затрат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доход", связанных с приобретением оборудования в целях создания и (или) развития, и (или) модернизации производства товаров, работ, услуг (Иные бюджетные ассигнования) 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</si>
  <si>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(Иные бюджетные ассигнования)</t>
  </si>
  <si>
    <t xml:space="preserve">Оказание имущественной поддержки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(Иные бюджетные ассигнования) </t>
  </si>
  <si>
    <t xml:space="preserve">Оказание имущественной поддержки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 (Иные бюджетные ассигнования) 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</si>
  <si>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 (Иные бюджетные ассигнования)</t>
  </si>
  <si>
    <t>21101S1950</t>
  </si>
  <si>
    <t>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</si>
  <si>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2110200000</t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</si>
  <si>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</si>
  <si>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>2110200040</t>
  </si>
  <si>
    <t>Совершенствование учительского корпуса (Социальное обеспечение и иные выплаты населению)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</si>
  <si>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</si>
  <si>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2120100340</t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</si>
  <si>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</si>
  <si>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Организация целевой подготовки педагогов для работы в муниципальных образовательных организациях Ивановской области (Закупка товаров, работ и услуг для обеспечения государственных (муниципальных) нужд) </t>
  </si>
  <si>
    <t>21901S3110</t>
  </si>
  <si>
    <t xml:space="preserve">Субсидии на возмещение затрат по содержанию, эксплуатации и ремонту сетей водоснабжения, водоотведения, находящихся в муниципальной собственности на территории Тейковского муниципального района (Иные бюджетные ассигнования) </t>
  </si>
  <si>
    <t>2860160230</t>
  </si>
  <si>
    <t xml:space="preserve">Актуализирование схем теплоснабжения сельских поселений на территории Тейковского муниципального района (Закупка товаров, работ и услуг для обеспечения государственных (муниципальных) нужд) </t>
  </si>
  <si>
    <t>2870120580</t>
  </si>
  <si>
    <t xml:space="preserve">Подпрограмма «Улучшение условий и охраны труда в Тейковском муниципальном районе»
</t>
  </si>
  <si>
    <t>3340000000</t>
  </si>
  <si>
    <t>Основное мероприятие "Соблюдение требований охраны труда"</t>
  </si>
  <si>
    <t>3340100000</t>
  </si>
  <si>
    <t xml:space="preserve">Обеспечение организации и проведение мероприятий по улучшению условий и охраны труда (Закупка товаров, работ и услуг для обеспечения государственных (муниципальных) нужд) </t>
  </si>
  <si>
    <t>3340100900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</si>
  <si>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</si>
  <si>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>3340100910</t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</si>
  <si>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</si>
  <si>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2210408110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</si>
  <si>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</si>
  <si>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</si>
  <si>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2850108040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</si>
  <si>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</si>
  <si>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2870108060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</si>
  <si>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</si>
  <si>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2880108070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</si>
  <si>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</si>
  <si>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>28А0108080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</si>
  <si>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</si>
  <si>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2860108050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</si>
  <si>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</si>
  <si>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</si>
  <si>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</si>
  <si>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гражданско-патриотическомувоспитанию детей и молодежи (Предоставление субсидий бюджетным, автономным учреждениям и иным некоммерческим организациям)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</si>
  <si>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</si>
  <si>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Проведение официальных физкультурно – оздоровительных и спортивных мероприятий  </t>
    </r>
    <r>
      <rPr>
        <sz val="10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</si>
  <si>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Субсидия на возмещение затрат,связанных с отоплением, содержанием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</si>
  <si>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от 15.12.2021 № 14/28</t>
  </si>
  <si>
    <t xml:space="preserve"> от 15.12.2021 № 14/28</t>
  </si>
  <si>
    <t xml:space="preserve">Ремонт дорог в рамках иных непрограммных мероприятий (Закупка товаров, работ и услуг для обеспечения государственных (муниципальных) нужд) </t>
  </si>
  <si>
    <t xml:space="preserve">Основное мероприятие «Содержание и текущий ремонт имущества, находящегося в казне Тейковского муниципального района» </t>
  </si>
  <si>
    <t>3110200000</t>
  </si>
  <si>
    <t>3110220820</t>
  </si>
  <si>
    <t>Исполнение судебных актов (Иные бюджетные ассигнования)</t>
  </si>
  <si>
    <t>3310100840</t>
  </si>
  <si>
    <t xml:space="preserve">Проведение районноых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</si>
  <si>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t>Основное мероприятие "Развитие дошкольного образования"</t>
  </si>
  <si>
    <t>2110300000</t>
  </si>
  <si>
    <t>21103S8400</t>
  </si>
  <si>
    <t xml:space="preserve">Подпрограмма «Повышение качества жизни граждан пожилого возраста Тейковского муниципального района»
</t>
  </si>
  <si>
    <t>Вносимые изменения</t>
  </si>
  <si>
    <t>000 2022551900 0000 150</t>
  </si>
  <si>
    <t>040 2022551905 0000 150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</si>
  <si>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</si>
  <si>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>2110100010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</si>
  <si>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</si>
  <si>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2830108030</t>
  </si>
  <si>
    <t xml:space="preserve">Межбюджетные трансферты на организацию в границах поселения газоснабжения населения (Межбюджетные трансферты) </t>
  </si>
  <si>
    <t>2870160250</t>
  </si>
  <si>
    <t>2210455193</t>
  </si>
  <si>
    <t xml:space="preserve">Межбюджетные трансферты на организацию в границах поселения газоснабжния населения (Межбюджетные трансферты) </t>
  </si>
  <si>
    <t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</si>
  <si>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</si>
  <si>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</si>
  <si>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</si>
  <si>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</si>
  <si>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</si>
  <si>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</si>
  <si>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</si>
  <si>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</si>
  <si>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</si>
  <si>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</si>
  <si>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и плановый период 2023 - 2024г.г.</t>
  </si>
  <si>
    <t>29202S3160</t>
  </si>
  <si>
    <t xml:space="preserve">На рзработку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</si>
  <si>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</t>
  </si>
  <si>
    <t xml:space="preserve">Государственная поддержка отрасли культуры (Государственная поддержка лучших сельских учреждений культуры) (Закупка товаров, работ и услуг для обеспечения государственных (муниципальных) нужд) </t>
  </si>
  <si>
    <t>000 2022007700 0000 150</t>
  </si>
  <si>
    <t>040 2022007705 0000 150</t>
  </si>
  <si>
    <t>2920220760</t>
  </si>
  <si>
    <t xml:space="preserve">Субсидии бюджетам на софинансирование капитальных вложений в объекты муниципальной собственности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</si>
  <si>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</si>
  <si>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</si>
  <si>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</si>
  <si>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</si>
  <si>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</si>
  <si>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</si>
  <si>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</si>
  <si>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040 2 19 25169 05 0000 150</t>
  </si>
  <si>
    <t>040 2 19 25210 05 0000 150</t>
  </si>
  <si>
    <t xml:space="preserve">Возврат остатков субсидий на обеспечение образовательных организаций материально-технической базой для внедрения цифровой образовательной среды из бюджетов муниципальных районов </t>
  </si>
  <si>
    <t xml:space="preserve">Возврат остатков субсидий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из бюджетов муниципальных районов </t>
  </si>
  <si>
    <t xml:space="preserve">Субсидии бюджетам на поддержку отрасли культуры </t>
  </si>
  <si>
    <t xml:space="preserve">Субсидии бюджетам муниципальных районов на поддержку отрасли культуры 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</si>
  <si>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</si>
  <si>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</si>
  <si>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</si>
  <si>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</si>
  <si>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040 2186001005 0000 150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</si>
  <si>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</si>
  <si>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</si>
  <si>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</si>
  <si>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</si>
  <si>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</si>
  <si>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</si>
  <si>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</si>
  <si>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Субсидия на финансовое обеспечение затрат в рамках мер по предупреждению банкротства и восстановлению платежеспособности муниципальных унитарных предприятий (Иные бюджетные ассигнования)</t>
  </si>
  <si>
    <t>Субсидия на финансовое обеспечение затрат в рамках мер по предупреждению банкротства и восстановлению платежеспособности муниципальных унитарных предприятий  (Иные бюджетные ассигнования)</t>
  </si>
  <si>
    <t>22104L5191</t>
  </si>
  <si>
    <t>,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</si>
  <si>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</si>
  <si>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040 1 11 03000 00 0000 120</t>
  </si>
  <si>
    <t xml:space="preserve">Проценты,полученные от предоставления бюджетных кредитов внутри страны </t>
  </si>
  <si>
    <t>040 1 11 03050 05 0000 120</t>
  </si>
  <si>
    <t xml:space="preserve">Проценты,полученные от предоставления бюджетных кредитов внутри страны за счет средств бюджетов муниципальных районов </t>
  </si>
  <si>
    <t xml:space="preserve">На разработку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</si>
  <si>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>21403S6900</t>
  </si>
  <si>
    <t xml:space="preserve">Осуществление дополнительных мероприятий по профилактике и противодействию распространения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</si>
  <si>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Осуществление дополнительных мероприятий по профилактике и противодействию распространения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</si>
  <si>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>2140300000</t>
  </si>
  <si>
    <t xml:space="preserve">Основное мероприятие «Содействие развитию общего образования» </t>
  </si>
  <si>
    <t>27201S8600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</si>
  <si>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</si>
  <si>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Обеспечение организации и проведение мероприятий по улучшению условий и охраны труда (Предоставление субсидий бюджетным, автономным учреждениям и иным некоммерческим организациям)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</si>
  <si>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(Межбюджетные трансферты) </t>
  </si>
  <si>
    <t>4290008150</t>
  </si>
  <si>
    <t xml:space="preserve">                 Приложение 6</t>
  </si>
  <si>
    <t xml:space="preserve">                 к решению Совета</t>
  </si>
  <si>
    <t xml:space="preserve">                 Тейковского</t>
  </si>
  <si>
    <t xml:space="preserve">                 муниципального района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</si>
  <si>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района" </t>
  </si>
  <si>
    <t>4290008020</t>
  </si>
  <si>
    <t>182 1 05 01011 01 0000 110</t>
  </si>
  <si>
    <t>28701S6800</t>
  </si>
  <si>
    <t>2850260210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</si>
  <si>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</si>
  <si>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</si>
  <si>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000 2022004100 0000 150 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</si>
  <si>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</si>
  <si>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040 2022004105 0000 150</t>
  </si>
  <si>
    <t xml:space="preserve"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</si>
  <si>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 xml:space="preserve">Ремонт дорог по переданным полномочиям сельским поселениям в рамках иных непрограммных мероприятий (Межбюджетные трансферты) </t>
  </si>
  <si>
    <t>2240100230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</si>
  <si>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</si>
  <si>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 xml:space="preserve"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 </t>
  </si>
  <si>
    <t>Единовременное денежное вознаграждение гражданам, удостоенным Звания "Почетный гражданин Тейковского муниципального района" (Социальное обеспечение и иные выплаты населению)</t>
  </si>
  <si>
    <t>Субсидия на возмещение затрат, связанных с отоплением, содержанием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</si>
  <si>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Предоставление муниципальной услуги «Организация дополнительного образования детей»(Предоставление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</si>
  <si>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</si>
  <si>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</si>
  <si>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</si>
  <si>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области(Предоставление субсидий бюджетным, автономным учреждениям и иным некоммерческим организациям)</t>
  </si>
  <si>
    <t>Расходы на доведение заработной платы работников до МРОТ(Предоставление субсидий бюджетным, автономным учреждениям и иным некоммерческим организациям)</t>
  </si>
  <si>
    <t>Расходы на повышение заработной платы работников бюджетной сферы(Предоставление субсидий бюджетным, автономным учреждениям и иным некоммерческим организациям)</t>
  </si>
  <si>
    <t>Проведение официальных физкультурно – оздоровительных и спортивных мероприятий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</si>
  <si>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спорта(Предоставление субсидий бюджетным, автономным учреждениям и иным некоммерческим организациям)</t>
  </si>
  <si>
    <t>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принципалу(Иные бюджетные ассигнования)</t>
  </si>
  <si>
    <t>4290090080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</si>
  <si>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</si>
  <si>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 xml:space="preserve">Расходы на повышение заработной платы работников бюджетной сферы(Предоставление субсидий бюджетным, автономным учреждениям и иным некоммерческим организациям) </t>
  </si>
  <si>
    <t xml:space="preserve">Обеспечение организации и проведение мероприятий по улучшению условий и охраны труда (Предоставление субсидий бюджетным, автономным учреждениям и иным некоммерческим организациям) </t>
  </si>
  <si>
    <t>Организация спортивной подготовки по видам спорта  (Предоставление субсидий бюджетным, автономным учреждениям и иным некоммерческим организациям)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</si>
  <si>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самоуправления(Социальное обеспечение и иные выплаты населению)</t>
  </si>
  <si>
    <t xml:space="preserve">                 Приложение 13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</si>
  <si>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</si>
  <si>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</si>
  <si>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2022 год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</si>
  <si>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</si>
  <si>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</si>
  <si>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</si>
  <si>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</si>
  <si>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</si>
  <si>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</si>
  <si>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</si>
  <si>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</si>
  <si>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</si>
  <si>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</si>
  <si>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</si>
  <si>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</si>
  <si>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</si>
  <si>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6. Нерльское городское поселение</t>
  </si>
  <si>
    <t>Итого</t>
  </si>
  <si>
    <t>373011</t>
  </si>
  <si>
    <t>80584</t>
  </si>
  <si>
    <t>2160200470</t>
  </si>
  <si>
    <t>2160200000</t>
  </si>
  <si>
    <t xml:space="preserve">Основное мероприятие «Обеспечение функционирования системы персонифицированного финансирования дополнительного образования детей» 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</si>
  <si>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</si>
  <si>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 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</si>
  <si>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</si>
  <si>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 xml:space="preserve">Ежемесячное денежное вознаграждение за классное руководство педагогическим работникам 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</si>
  <si>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</si>
  <si>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</t>
  </si>
  <si>
    <t xml:space="preserve"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(Закупка товаров, работ и услуг для обеспечения государственных (муниципальных) нужд) 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</si>
  <si>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</si>
  <si>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4. Новогоряновское сельское поселение</t>
  </si>
  <si>
    <t xml:space="preserve">5. Новолеушинское сельское поселение </t>
  </si>
  <si>
    <r>
      <t xml:space="preserve">Предупреждение и ликвидация последствий чрезвычайных ситуаций и стихийных бедствий природного и техногенного характера, пожарная безопасность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</si>
  <si>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</t>
    </r>
    <r>
      <rPr>
        <sz val="10"/>
        <color indexed="8"/>
        <rFont val="Times New Roman"/>
        <family val="1"/>
      </rPr>
      <t xml:space="preserve">(Межбюджетные трансферты) </t>
    </r>
  </si>
  <si>
    <t>2740108160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</si>
  <si>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(Межбюджетные трансферты) </t>
  </si>
  <si>
    <t>Основное мероприятие "Социально значимый проект "Создание безопасных условий пребывания в дошкольных образовательных организациях"</t>
  </si>
  <si>
    <t>21104S8900</t>
  </si>
  <si>
    <t>2110400000</t>
  </si>
  <si>
    <t>2024 год</t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</si>
  <si>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indexed="8"/>
        <rFont val="Times New Roman"/>
        <family val="1"/>
      </rPr>
      <t xml:space="preserve"> (Социальное обеспечение и иные выплаты населению)</t>
    </r>
  </si>
  <si>
    <t>Обеспечение функций финансового органа администрации Тейковского муниципального района (Социальное обеспечение и иные выплаты населению)</t>
  </si>
  <si>
    <t xml:space="preserve"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организациях, дошкольных группах в муниципальных общеобразовательных организациях" (Закупка товаров, работ и услуг для обеспечения государственных (муниципальных) нужд) </t>
  </si>
  <si>
    <t xml:space="preserve">Расходы на 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организациях, дошкольных группах в муниципальных общеобразовательных организациях" (Закупка товаров, работ и услуг для обеспечения государственных (муниципальных) нужд) </t>
  </si>
  <si>
    <t>2110500000</t>
  </si>
  <si>
    <t>Основное мероприятие "Социально значимый проект "Создание безопасных условий пребывания в дошкольных образовательных организациях, дошкольных группах в муниципальных общеобразовательных организациях"</t>
  </si>
  <si>
    <t>21105S8900</t>
  </si>
  <si>
    <t>2110500901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</si>
  <si>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</si>
  <si>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 xml:space="preserve"> от 11.11.2022 № 25/17</t>
  </si>
  <si>
    <t>от 11.11.2022 № 25/17</t>
  </si>
  <si>
    <t>040 1 14 06313 05 0000430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</si>
  <si>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</t>
  </si>
  <si>
    <t>000 1 14 06300 00 0000430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</si>
  <si>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участков,находящихся в государственной или муниципальной собственности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</si>
</sst>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333333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>
      <alignment horizontal="left" wrapText="1" indent="2"/>
      <protection/>
    </xf>
    <xf numFmtId="0" fontId="40" fillId="0" borderId="1">
      <alignment horizontal="left" wrapText="1" indent="2"/>
      <protection/>
    </xf>
    <xf numFmtId="49" fontId="40" fillId="0" borderId="2">
      <alignment horizontal="center"/>
      <protection/>
    </xf>
    <xf numFmtId="4" fontId="41" fillId="20" borderId="3">
      <alignment horizontal="right" vertical="top" shrinkToFit="1"/>
      <protection/>
    </xf>
    <xf numFmtId="49" fontId="40" fillId="0" borderId="2">
      <alignment horizontal="center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4" applyNumberFormat="0" applyAlignment="0" applyProtection="0"/>
    <xf numFmtId="0" fontId="43" fillId="28" borderId="5" applyNumberFormat="0" applyAlignment="0" applyProtection="0"/>
    <xf numFmtId="0" fontId="44" fillId="28" borderId="4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29" borderId="10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56" fillId="0" borderId="12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382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right" indent="15"/>
    </xf>
    <xf numFmtId="0" fontId="61" fillId="0" borderId="13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62" fillId="0" borderId="13" xfId="0" applyFont="1" applyBorder="1" applyAlignment="1">
      <alignment wrapText="1"/>
    </xf>
    <xf numFmtId="0" fontId="63" fillId="0" borderId="13" xfId="0" applyFont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2" fillId="0" borderId="13" xfId="0" applyFont="1" applyBorder="1" applyAlignment="1">
      <alignment horizontal="justify" vertical="top" wrapText="1"/>
    </xf>
    <xf numFmtId="0" fontId="63" fillId="0" borderId="13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justify" vertical="top" wrapText="1"/>
    </xf>
    <xf numFmtId="49" fontId="64" fillId="0" borderId="13" xfId="0" applyNumberFormat="1" applyFont="1" applyBorder="1" applyAlignment="1">
      <alignment horizontal="center" vertical="top" wrapText="1"/>
    </xf>
    <xf numFmtId="49" fontId="65" fillId="0" borderId="13" xfId="0" applyNumberFormat="1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justify" vertical="top" wrapText="1"/>
    </xf>
    <xf numFmtId="0" fontId="63" fillId="0" borderId="13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65" fillId="0" borderId="13" xfId="0" applyNumberFormat="1" applyFont="1" applyBorder="1" applyAlignment="1">
      <alignment horizontal="center" vertical="top" wrapText="1"/>
    </xf>
    <xf numFmtId="49" fontId="64" fillId="0" borderId="13" xfId="0" applyNumberFormat="1" applyFont="1" applyBorder="1" applyAlignment="1">
      <alignment horizontal="center" vertical="top" wrapText="1"/>
    </xf>
    <xf numFmtId="0" fontId="64" fillId="0" borderId="0" xfId="0" applyFont="1" applyAlignment="1">
      <alignment wrapText="1"/>
    </xf>
    <xf numFmtId="0" fontId="63" fillId="0" borderId="14" xfId="0" applyFont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49" fontId="64" fillId="0" borderId="13" xfId="0" applyNumberFormat="1" applyFont="1" applyBorder="1" applyAlignment="1">
      <alignment horizontal="center" vertical="top" wrapText="1"/>
    </xf>
    <xf numFmtId="49" fontId="64" fillId="0" borderId="14" xfId="0" applyNumberFormat="1" applyFont="1" applyBorder="1" applyAlignment="1">
      <alignment horizontal="center" vertical="top" wrapText="1"/>
    </xf>
    <xf numFmtId="0" fontId="63" fillId="0" borderId="13" xfId="0" applyFont="1" applyFill="1" applyBorder="1" applyAlignment="1">
      <alignment horizontal="justify"/>
    </xf>
    <xf numFmtId="0" fontId="63" fillId="0" borderId="13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justify" vertical="top" wrapText="1"/>
    </xf>
    <xf numFmtId="0" fontId="62" fillId="0" borderId="13" xfId="0" applyFont="1" applyBorder="1" applyAlignment="1">
      <alignment horizontal="center" wrapText="1"/>
    </xf>
    <xf numFmtId="1" fontId="62" fillId="0" borderId="13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wrapText="1"/>
    </xf>
    <xf numFmtId="0" fontId="59" fillId="0" borderId="0" xfId="0" applyFont="1" applyAlignment="1">
      <alignment horizontal="right" indent="15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right"/>
    </xf>
    <xf numFmtId="0" fontId="61" fillId="0" borderId="15" xfId="0" applyFont="1" applyBorder="1" applyAlignment="1">
      <alignment vertical="top" wrapText="1"/>
    </xf>
    <xf numFmtId="0" fontId="59" fillId="0" borderId="0" xfId="0" applyFont="1" applyAlignment="1">
      <alignment horizontal="right" wrapText="1"/>
    </xf>
    <xf numFmtId="0" fontId="59" fillId="0" borderId="0" xfId="0" applyFont="1" applyAlignment="1">
      <alignment wrapText="1"/>
    </xf>
    <xf numFmtId="0" fontId="63" fillId="0" borderId="0" xfId="0" applyFont="1" applyAlignment="1">
      <alignment/>
    </xf>
    <xf numFmtId="0" fontId="61" fillId="0" borderId="13" xfId="0" applyFont="1" applyFill="1" applyBorder="1" applyAlignment="1">
      <alignment horizontal="justify" vertical="top" wrapText="1"/>
    </xf>
    <xf numFmtId="0" fontId="63" fillId="0" borderId="16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wrapText="1"/>
    </xf>
    <xf numFmtId="0" fontId="61" fillId="0" borderId="16" xfId="0" applyFont="1" applyFill="1" applyBorder="1" applyAlignment="1">
      <alignment horizontal="center" vertical="top" wrapText="1"/>
    </xf>
    <xf numFmtId="49" fontId="61" fillId="0" borderId="13" xfId="0" applyNumberFormat="1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/>
    </xf>
    <xf numFmtId="0" fontId="62" fillId="0" borderId="13" xfId="0" applyFont="1" applyFill="1" applyBorder="1" applyAlignment="1">
      <alignment vertical="top" wrapText="1"/>
    </xf>
    <xf numFmtId="49" fontId="62" fillId="0" borderId="13" xfId="0" applyNumberFormat="1" applyFont="1" applyFill="1" applyBorder="1" applyAlignment="1">
      <alignment horizontal="center" vertical="top" wrapText="1"/>
    </xf>
    <xf numFmtId="0" fontId="63" fillId="0" borderId="13" xfId="0" applyNumberFormat="1" applyFont="1" applyFill="1" applyBorder="1" applyAlignment="1">
      <alignment horizontal="justify" vertical="top" wrapText="1"/>
    </xf>
    <xf numFmtId="0" fontId="63" fillId="0" borderId="13" xfId="0" applyFont="1" applyFill="1" applyBorder="1" applyAlignment="1">
      <alignment vertical="top" wrapText="1"/>
    </xf>
    <xf numFmtId="0" fontId="61" fillId="0" borderId="13" xfId="0" applyFont="1" applyFill="1" applyBorder="1" applyAlignment="1">
      <alignment wrapText="1"/>
    </xf>
    <xf numFmtId="0" fontId="62" fillId="0" borderId="13" xfId="0" applyFont="1" applyFill="1" applyBorder="1" applyAlignment="1">
      <alignment horizontal="justify" vertical="top" wrapText="1"/>
    </xf>
    <xf numFmtId="0" fontId="62" fillId="0" borderId="13" xfId="0" applyFont="1" applyFill="1" applyBorder="1" applyAlignment="1">
      <alignment horizontal="center" vertical="top" wrapText="1"/>
    </xf>
    <xf numFmtId="49" fontId="67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justify" vertical="top" wrapText="1"/>
    </xf>
    <xf numFmtId="0" fontId="61" fillId="0" borderId="17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justify" vertical="top" wrapText="1"/>
    </xf>
    <xf numFmtId="49" fontId="62" fillId="0" borderId="14" xfId="0" applyNumberFormat="1" applyFont="1" applyFill="1" applyBorder="1" applyAlignment="1">
      <alignment horizontal="center" vertical="top" wrapText="1"/>
    </xf>
    <xf numFmtId="49" fontId="62" fillId="0" borderId="16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0" fontId="63" fillId="0" borderId="14" xfId="0" applyFont="1" applyFill="1" applyBorder="1" applyAlignment="1">
      <alignment horizontal="justify" vertical="top" wrapText="1"/>
    </xf>
    <xf numFmtId="0" fontId="61" fillId="0" borderId="13" xfId="0" applyFont="1" applyFill="1" applyBorder="1" applyAlignment="1">
      <alignment vertical="top" wrapText="1"/>
    </xf>
    <xf numFmtId="0" fontId="61" fillId="0" borderId="13" xfId="0" applyFont="1" applyFill="1" applyBorder="1" applyAlignment="1">
      <alignment wrapText="1" shrinkToFit="1"/>
    </xf>
    <xf numFmtId="0" fontId="62" fillId="0" borderId="13" xfId="0" applyFont="1" applyFill="1" applyBorder="1" applyAlignment="1">
      <alignment wrapText="1"/>
    </xf>
    <xf numFmtId="0" fontId="67" fillId="0" borderId="13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center" vertical="top" wrapText="1"/>
    </xf>
    <xf numFmtId="0" fontId="63" fillId="0" borderId="18" xfId="0" applyFont="1" applyFill="1" applyBorder="1" applyAlignment="1">
      <alignment horizontal="center" vertical="top" wrapText="1"/>
    </xf>
    <xf numFmtId="49" fontId="64" fillId="0" borderId="13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0" fontId="63" fillId="0" borderId="13" xfId="0" applyFont="1" applyBorder="1" applyAlignment="1">
      <alignment horizontal="left" wrapText="1"/>
    </xf>
    <xf numFmtId="49" fontId="61" fillId="0" borderId="13" xfId="35" applyFont="1" applyBorder="1" applyAlignment="1" applyProtection="1">
      <alignment horizontal="center" vertical="top"/>
      <protection/>
    </xf>
    <xf numFmtId="49" fontId="61" fillId="0" borderId="13" xfId="35" applyFont="1" applyBorder="1" applyProtection="1">
      <alignment horizontal="center"/>
      <protection/>
    </xf>
    <xf numFmtId="0" fontId="67" fillId="0" borderId="13" xfId="33" applyNumberFormat="1" applyFont="1" applyBorder="1" applyAlignment="1" applyProtection="1">
      <alignment wrapText="1"/>
      <protection/>
    </xf>
    <xf numFmtId="0" fontId="61" fillId="0" borderId="13" xfId="33" applyNumberFormat="1" applyFont="1" applyBorder="1" applyAlignment="1" applyProtection="1">
      <alignment wrapText="1"/>
      <protection/>
    </xf>
    <xf numFmtId="49" fontId="64" fillId="0" borderId="13" xfId="0" applyNumberFormat="1" applyFont="1" applyBorder="1" applyAlignment="1">
      <alignment horizontal="center" vertical="top" wrapText="1"/>
    </xf>
    <xf numFmtId="4" fontId="65" fillId="0" borderId="13" xfId="0" applyNumberFormat="1" applyFont="1" applyBorder="1" applyAlignment="1">
      <alignment horizontal="center" vertical="top" wrapText="1"/>
    </xf>
    <xf numFmtId="4" fontId="65" fillId="0" borderId="13" xfId="0" applyNumberFormat="1" applyFont="1" applyFill="1" applyBorder="1" applyAlignment="1">
      <alignment horizontal="center" vertical="top" wrapText="1"/>
    </xf>
    <xf numFmtId="4" fontId="64" fillId="0" borderId="13" xfId="0" applyNumberFormat="1" applyFont="1" applyFill="1" applyBorder="1" applyAlignment="1">
      <alignment horizontal="center" vertical="top" wrapText="1"/>
    </xf>
    <xf numFmtId="4" fontId="68" fillId="0" borderId="13" xfId="0" applyNumberFormat="1" applyFont="1" applyFill="1" applyBorder="1" applyAlignment="1">
      <alignment horizontal="center" vertical="top" wrapText="1"/>
    </xf>
    <xf numFmtId="4" fontId="6" fillId="0" borderId="13" xfId="0" applyNumberFormat="1" applyFont="1" applyFill="1" applyBorder="1" applyAlignment="1">
      <alignment horizontal="center" vertical="top" wrapText="1"/>
    </xf>
    <xf numFmtId="4" fontId="64" fillId="0" borderId="13" xfId="0" applyNumberFormat="1" applyFont="1" applyBorder="1" applyAlignment="1">
      <alignment horizontal="center"/>
    </xf>
    <xf numFmtId="4" fontId="64" fillId="0" borderId="13" xfId="0" applyNumberFormat="1" applyFont="1" applyBorder="1" applyAlignment="1">
      <alignment horizontal="center" vertical="top"/>
    </xf>
    <xf numFmtId="4" fontId="64" fillId="0" borderId="14" xfId="0" applyNumberFormat="1" applyFont="1" applyBorder="1" applyAlignment="1">
      <alignment horizontal="center" vertical="top"/>
    </xf>
    <xf numFmtId="4" fontId="64" fillId="0" borderId="13" xfId="0" applyNumberFormat="1" applyFont="1" applyBorder="1" applyAlignment="1">
      <alignment horizontal="center" vertical="center"/>
    </xf>
    <xf numFmtId="4" fontId="65" fillId="0" borderId="13" xfId="0" applyNumberFormat="1" applyFont="1" applyBorder="1" applyAlignment="1">
      <alignment horizontal="center"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62" fillId="0" borderId="13" xfId="0" applyFont="1" applyFill="1" applyBorder="1" applyAlignment="1">
      <alignment horizontal="left" vertical="top" wrapText="1"/>
    </xf>
    <xf numFmtId="49" fontId="59" fillId="0" borderId="13" xfId="0" applyNumberFormat="1" applyFont="1" applyFill="1" applyBorder="1" applyAlignment="1">
      <alignment vertical="top" wrapText="1"/>
    </xf>
    <xf numFmtId="0" fontId="59" fillId="0" borderId="13" xfId="0" applyFont="1" applyFill="1" applyBorder="1" applyAlignment="1">
      <alignment vertical="top" wrapText="1"/>
    </xf>
    <xf numFmtId="4" fontId="65" fillId="0" borderId="13" xfId="0" applyNumberFormat="1" applyFont="1" applyFill="1" applyBorder="1" applyAlignment="1">
      <alignment horizontal="center" vertical="top"/>
    </xf>
    <xf numFmtId="1" fontId="63" fillId="0" borderId="13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wrapText="1"/>
    </xf>
    <xf numFmtId="4" fontId="64" fillId="0" borderId="13" xfId="0" applyNumberFormat="1" applyFont="1" applyBorder="1" applyAlignment="1">
      <alignment horizontal="center" vertical="top" wrapText="1"/>
    </xf>
    <xf numFmtId="49" fontId="63" fillId="0" borderId="13" xfId="0" applyNumberFormat="1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4" fontId="65" fillId="0" borderId="13" xfId="0" applyNumberFormat="1" applyFont="1" applyBorder="1" applyAlignment="1">
      <alignment horizontal="center" vertical="top" wrapText="1"/>
    </xf>
    <xf numFmtId="0" fontId="62" fillId="0" borderId="13" xfId="0" applyFont="1" applyBorder="1" applyAlignment="1">
      <alignment vertical="top" wrapText="1"/>
    </xf>
    <xf numFmtId="4" fontId="64" fillId="34" borderId="13" xfId="0" applyNumberFormat="1" applyFont="1" applyFill="1" applyBorder="1" applyAlignment="1">
      <alignment horizontal="center" vertical="top" wrapText="1"/>
    </xf>
    <xf numFmtId="0" fontId="63" fillId="35" borderId="13" xfId="0" applyFont="1" applyFill="1" applyBorder="1" applyAlignment="1">
      <alignment horizontal="center" vertical="top" wrapText="1"/>
    </xf>
    <xf numFmtId="0" fontId="69" fillId="0" borderId="0" xfId="0" applyFont="1" applyAlignment="1">
      <alignment wrapText="1"/>
    </xf>
    <xf numFmtId="0" fontId="69" fillId="0" borderId="13" xfId="0" applyFont="1" applyBorder="1" applyAlignment="1">
      <alignment horizontal="center"/>
    </xf>
    <xf numFmtId="0" fontId="69" fillId="0" borderId="13" xfId="0" applyFont="1" applyBorder="1" applyAlignment="1">
      <alignment wrapText="1"/>
    </xf>
    <xf numFmtId="4" fontId="68" fillId="34" borderId="13" xfId="36" applyNumberFormat="1" applyFont="1" applyFill="1" applyBorder="1" applyAlignment="1" applyProtection="1">
      <alignment horizontal="center" vertical="top" shrinkToFit="1"/>
      <protection/>
    </xf>
    <xf numFmtId="4" fontId="65" fillId="34" borderId="13" xfId="0" applyNumberFormat="1" applyFont="1" applyFill="1" applyBorder="1" applyAlignment="1">
      <alignment horizontal="center" vertical="top" wrapText="1"/>
    </xf>
    <xf numFmtId="0" fontId="63" fillId="0" borderId="13" xfId="0" applyNumberFormat="1" applyFont="1" applyBorder="1" applyAlignment="1">
      <alignment vertical="top" wrapText="1"/>
    </xf>
    <xf numFmtId="49" fontId="69" fillId="0" borderId="13" xfId="0" applyNumberFormat="1" applyFont="1" applyBorder="1" applyAlignment="1">
      <alignment horizontal="center" vertical="top"/>
    </xf>
    <xf numFmtId="0" fontId="69" fillId="0" borderId="0" xfId="0" applyNumberFormat="1" applyFont="1" applyAlignment="1">
      <alignment wrapText="1"/>
    </xf>
    <xf numFmtId="49" fontId="63" fillId="0" borderId="14" xfId="0" applyNumberFormat="1" applyFont="1" applyFill="1" applyBorder="1" applyAlignment="1">
      <alignment horizontal="center" vertical="top" wrapText="1"/>
    </xf>
    <xf numFmtId="0" fontId="63" fillId="0" borderId="14" xfId="0" applyNumberFormat="1" applyFont="1" applyFill="1" applyBorder="1" applyAlignment="1">
      <alignment horizontal="justify" wrapText="1"/>
    </xf>
    <xf numFmtId="0" fontId="63" fillId="0" borderId="14" xfId="0" applyNumberFormat="1" applyFont="1" applyFill="1" applyBorder="1" applyAlignment="1">
      <alignment horizontal="justify" vertical="top" wrapText="1"/>
    </xf>
    <xf numFmtId="49" fontId="63" fillId="0" borderId="16" xfId="0" applyNumberFormat="1" applyFont="1" applyFill="1" applyBorder="1" applyAlignment="1">
      <alignment horizontal="center" vertical="top" wrapText="1"/>
    </xf>
    <xf numFmtId="0" fontId="67" fillId="0" borderId="13" xfId="0" applyFont="1" applyFill="1" applyBorder="1" applyAlignment="1">
      <alignment horizontal="center" vertical="top" wrapText="1"/>
    </xf>
    <xf numFmtId="49" fontId="63" fillId="0" borderId="18" xfId="0" applyNumberFormat="1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8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59" fillId="0" borderId="0" xfId="0" applyFont="1" applyFill="1" applyAlignment="1">
      <alignment horizontal="right" wrapText="1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61" fillId="0" borderId="14" xfId="0" applyFont="1" applyFill="1" applyBorder="1" applyAlignment="1">
      <alignment wrapText="1"/>
    </xf>
    <xf numFmtId="49" fontId="63" fillId="0" borderId="14" xfId="0" applyNumberFormat="1" applyFont="1" applyFill="1" applyBorder="1" applyAlignment="1">
      <alignment vertical="top" wrapText="1"/>
    </xf>
    <xf numFmtId="0" fontId="61" fillId="0" borderId="14" xfId="0" applyFont="1" applyFill="1" applyBorder="1" applyAlignment="1">
      <alignment vertical="top" wrapText="1"/>
    </xf>
    <xf numFmtId="0" fontId="63" fillId="0" borderId="19" xfId="0" applyFont="1" applyFill="1" applyBorder="1" applyAlignment="1">
      <alignment wrapText="1"/>
    </xf>
    <xf numFmtId="0" fontId="62" fillId="0" borderId="19" xfId="0" applyFont="1" applyFill="1" applyBorder="1" applyAlignment="1">
      <alignment wrapText="1"/>
    </xf>
    <xf numFmtId="0" fontId="63" fillId="0" borderId="13" xfId="0" applyFont="1" applyBorder="1" applyAlignment="1">
      <alignment wrapText="1"/>
    </xf>
    <xf numFmtId="49" fontId="63" fillId="0" borderId="13" xfId="0" applyNumberFormat="1" applyFont="1" applyBorder="1" applyAlignment="1">
      <alignment horizontal="center" vertical="top" wrapText="1"/>
    </xf>
    <xf numFmtId="1" fontId="63" fillId="0" borderId="13" xfId="0" applyNumberFormat="1" applyFont="1" applyBorder="1" applyAlignment="1">
      <alignment horizontal="center" vertical="top" wrapText="1"/>
    </xf>
    <xf numFmtId="0" fontId="62" fillId="0" borderId="13" xfId="0" applyFont="1" applyBorder="1" applyAlignment="1">
      <alignment vertical="top" wrapText="1"/>
    </xf>
    <xf numFmtId="0" fontId="62" fillId="0" borderId="13" xfId="0" applyFont="1" applyBorder="1" applyAlignment="1">
      <alignment horizontal="center" vertical="top" wrapText="1"/>
    </xf>
    <xf numFmtId="1" fontId="63" fillId="0" borderId="13" xfId="0" applyNumberFormat="1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vertical="top" wrapText="1"/>
    </xf>
    <xf numFmtId="0" fontId="61" fillId="0" borderId="13" xfId="0" applyFont="1" applyBorder="1" applyAlignment="1">
      <alignment horizontal="center" vertical="top" wrapText="1"/>
    </xf>
    <xf numFmtId="49" fontId="63" fillId="0" borderId="16" xfId="0" applyNumberFormat="1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8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1" fillId="0" borderId="14" xfId="0" applyFont="1" applyFill="1" applyBorder="1" applyAlignment="1">
      <alignment horizontal="center" vertical="top" wrapText="1"/>
    </xf>
    <xf numFmtId="49" fontId="63" fillId="0" borderId="17" xfId="0" applyNumberFormat="1" applyFont="1" applyFill="1" applyBorder="1" applyAlignment="1">
      <alignment horizontal="center" vertical="top" wrapText="1"/>
    </xf>
    <xf numFmtId="0" fontId="63" fillId="0" borderId="18" xfId="0" applyFont="1" applyFill="1" applyBorder="1" applyAlignment="1">
      <alignment horizontal="justify" vertical="top" wrapText="1"/>
    </xf>
    <xf numFmtId="49" fontId="63" fillId="0" borderId="20" xfId="0" applyNumberFormat="1" applyFont="1" applyFill="1" applyBorder="1" applyAlignment="1">
      <alignment horizontal="center" vertical="top" wrapText="1"/>
    </xf>
    <xf numFmtId="49" fontId="63" fillId="0" borderId="16" xfId="0" applyNumberFormat="1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3" fillId="0" borderId="18" xfId="0" applyFont="1" applyFill="1" applyBorder="1" applyAlignment="1">
      <alignment wrapText="1"/>
    </xf>
    <xf numFmtId="4" fontId="64" fillId="0" borderId="13" xfId="0" applyNumberFormat="1" applyFont="1" applyFill="1" applyBorder="1" applyAlignment="1">
      <alignment horizontal="center" vertical="top"/>
    </xf>
    <xf numFmtId="49" fontId="63" fillId="0" borderId="16" xfId="0" applyNumberFormat="1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3" fillId="0" borderId="13" xfId="0" applyNumberFormat="1" applyFont="1" applyFill="1" applyBorder="1" applyAlignment="1">
      <alignment wrapText="1"/>
    </xf>
    <xf numFmtId="0" fontId="61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63" fillId="0" borderId="13" xfId="0" applyFont="1" applyBorder="1" applyAlignment="1">
      <alignment wrapText="1"/>
    </xf>
    <xf numFmtId="49" fontId="63" fillId="0" borderId="13" xfId="0" applyNumberFormat="1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7" fillId="0" borderId="13" xfId="0" applyFont="1" applyFill="1" applyBorder="1" applyAlignment="1">
      <alignment horizontal="center" vertical="top" wrapText="1"/>
    </xf>
    <xf numFmtId="49" fontId="63" fillId="0" borderId="18" xfId="0" applyNumberFormat="1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8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" fontId="64" fillId="0" borderId="14" xfId="0" applyNumberFormat="1" applyFont="1" applyFill="1" applyBorder="1" applyAlignment="1">
      <alignment horizontal="center" vertical="top" wrapText="1"/>
    </xf>
    <xf numFmtId="4" fontId="64" fillId="0" borderId="18" xfId="0" applyNumberFormat="1" applyFont="1" applyFill="1" applyBorder="1" applyAlignment="1">
      <alignment horizontal="center" vertical="top" wrapText="1"/>
    </xf>
    <xf numFmtId="49" fontId="63" fillId="0" borderId="14" xfId="0" applyNumberFormat="1" applyFont="1" applyFill="1" applyBorder="1" applyAlignment="1">
      <alignment horizontal="center" vertical="top" wrapText="1"/>
    </xf>
    <xf numFmtId="0" fontId="63" fillId="0" borderId="18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 horizontal="right" indent="15"/>
    </xf>
    <xf numFmtId="0" fontId="59" fillId="0" borderId="0" xfId="0" applyFont="1" applyFill="1" applyAlignment="1">
      <alignment horizontal="right"/>
    </xf>
    <xf numFmtId="0" fontId="72" fillId="0" borderId="13" xfId="0" applyFont="1" applyFill="1" applyBorder="1" applyAlignment="1">
      <alignment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wrapText="1"/>
    </xf>
    <xf numFmtId="0" fontId="61" fillId="0" borderId="13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59" fillId="0" borderId="0" xfId="0" applyFont="1" applyFill="1" applyAlignment="1">
      <alignment horizontal="right" wrapText="1"/>
    </xf>
    <xf numFmtId="0" fontId="65" fillId="0" borderId="13" xfId="0" applyFont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" fontId="65" fillId="0" borderId="13" xfId="0" applyNumberFormat="1" applyFont="1" applyBorder="1" applyAlignment="1">
      <alignment horizontal="center" vertical="top" wrapText="1"/>
    </xf>
    <xf numFmtId="0" fontId="61" fillId="0" borderId="13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top" wrapText="1"/>
    </xf>
    <xf numFmtId="4" fontId="68" fillId="0" borderId="13" xfId="0" applyNumberFormat="1" applyFont="1" applyBorder="1" applyAlignment="1">
      <alignment horizontal="center" vertical="top" wrapText="1"/>
    </xf>
    <xf numFmtId="4" fontId="68" fillId="0" borderId="18" xfId="0" applyNumberFormat="1" applyFont="1" applyBorder="1" applyAlignment="1">
      <alignment horizontal="center" vertical="top" wrapText="1"/>
    </xf>
    <xf numFmtId="0" fontId="62" fillId="0" borderId="13" xfId="0" applyFont="1" applyBorder="1" applyAlignment="1">
      <alignment horizontal="justify" vertical="top" wrapText="1"/>
    </xf>
    <xf numFmtId="0" fontId="63" fillId="0" borderId="13" xfId="0" applyFont="1" applyBorder="1" applyAlignment="1">
      <alignment horizontal="justify" vertical="top" wrapText="1"/>
    </xf>
    <xf numFmtId="4" fontId="65" fillId="0" borderId="13" xfId="0" applyNumberFormat="1" applyFont="1" applyBorder="1" applyAlignment="1">
      <alignment horizontal="center" vertical="top"/>
    </xf>
    <xf numFmtId="0" fontId="62" fillId="0" borderId="18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justify" vertical="top" wrapText="1"/>
    </xf>
    <xf numFmtId="4" fontId="73" fillId="0" borderId="18" xfId="0" applyNumberFormat="1" applyFont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wrapText="1"/>
    </xf>
    <xf numFmtId="4" fontId="64" fillId="0" borderId="14" xfId="0" applyNumberFormat="1" applyFont="1" applyFill="1" applyBorder="1" applyAlignment="1">
      <alignment horizontal="center" vertical="top" wrapText="1"/>
    </xf>
    <xf numFmtId="4" fontId="64" fillId="0" borderId="18" xfId="0" applyNumberFormat="1" applyFont="1" applyFill="1" applyBorder="1" applyAlignment="1">
      <alignment horizontal="center" vertical="top" wrapText="1"/>
    </xf>
    <xf numFmtId="4" fontId="64" fillId="0" borderId="13" xfId="0" applyNumberFormat="1" applyFont="1" applyBorder="1" applyAlignment="1">
      <alignment horizontal="center" vertical="top" wrapText="1"/>
    </xf>
    <xf numFmtId="49" fontId="63" fillId="0" borderId="13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wrapText="1"/>
    </xf>
    <xf numFmtId="49" fontId="67" fillId="0" borderId="23" xfId="35" applyFont="1" applyFill="1" applyBorder="1" applyAlignment="1" applyProtection="1">
      <alignment horizontal="center" vertical="top"/>
      <protection/>
    </xf>
    <xf numFmtId="0" fontId="73" fillId="0" borderId="13" xfId="33" applyNumberFormat="1" applyFont="1" applyFill="1" applyBorder="1" applyAlignment="1" applyProtection="1">
      <alignment horizontal="left" vertical="top" wrapText="1"/>
      <protection/>
    </xf>
    <xf numFmtId="49" fontId="61" fillId="0" borderId="23" xfId="35" applyFont="1" applyFill="1" applyBorder="1" applyAlignment="1" applyProtection="1">
      <alignment horizontal="center" vertical="top"/>
      <protection/>
    </xf>
    <xf numFmtId="0" fontId="68" fillId="0" borderId="13" xfId="33" applyNumberFormat="1" applyFont="1" applyFill="1" applyBorder="1" applyAlignment="1" applyProtection="1">
      <alignment horizontal="left" vertical="top" wrapText="1"/>
      <protection/>
    </xf>
    <xf numFmtId="0" fontId="63" fillId="0" borderId="13" xfId="0" applyFont="1" applyBorder="1" applyAlignment="1">
      <alignment horizontal="center" vertical="top" wrapText="1"/>
    </xf>
    <xf numFmtId="4" fontId="68" fillId="0" borderId="18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horizontal="justify" vertical="top" wrapText="1"/>
    </xf>
    <xf numFmtId="0" fontId="65" fillId="0" borderId="13" xfId="0" applyFont="1" applyFill="1" applyBorder="1" applyAlignment="1">
      <alignment wrapText="1"/>
    </xf>
    <xf numFmtId="49" fontId="61" fillId="0" borderId="13" xfId="35" applyFont="1" applyFill="1" applyBorder="1" applyProtection="1">
      <alignment horizontal="center"/>
      <protection/>
    </xf>
    <xf numFmtId="0" fontId="68" fillId="0" borderId="13" xfId="33" applyNumberFormat="1" applyFont="1" applyFill="1" applyBorder="1" applyAlignment="1" applyProtection="1">
      <alignment wrapText="1"/>
      <protection/>
    </xf>
    <xf numFmtId="4" fontId="68" fillId="0" borderId="13" xfId="33" applyNumberFormat="1" applyFont="1" applyFill="1" applyBorder="1" applyAlignment="1" applyProtection="1">
      <alignment horizontal="center" vertical="top" wrapText="1"/>
      <protection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4" fillId="0" borderId="16" xfId="0" applyFont="1" applyFill="1" applyBorder="1" applyAlignment="1">
      <alignment vertical="top" wrapText="1"/>
    </xf>
    <xf numFmtId="4" fontId="65" fillId="0" borderId="13" xfId="0" applyNumberFormat="1" applyFont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0" fontId="63" fillId="34" borderId="13" xfId="0" applyFont="1" applyFill="1" applyBorder="1" applyAlignment="1">
      <alignment wrapText="1"/>
    </xf>
    <xf numFmtId="0" fontId="63" fillId="34" borderId="13" xfId="0" applyFont="1" applyFill="1" applyBorder="1" applyAlignment="1">
      <alignment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4" fontId="65" fillId="0" borderId="13" xfId="0" applyNumberFormat="1" applyFont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wrapText="1"/>
    </xf>
    <xf numFmtId="4" fontId="64" fillId="0" borderId="13" xfId="0" applyNumberFormat="1" applyFont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vertical="center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59" fillId="0" borderId="0" xfId="0" applyFont="1" applyAlignment="1">
      <alignment wrapText="1" shrinkToFit="1"/>
    </xf>
    <xf numFmtId="0" fontId="72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74" fillId="0" borderId="14" xfId="0" applyFont="1" applyBorder="1" applyAlignment="1">
      <alignment vertical="top" wrapText="1"/>
    </xf>
    <xf numFmtId="0" fontId="63" fillId="0" borderId="17" xfId="0" applyFont="1" applyBorder="1" applyAlignment="1">
      <alignment vertical="top" wrapText="1"/>
    </xf>
    <xf numFmtId="0" fontId="64" fillId="0" borderId="13" xfId="0" applyFont="1" applyBorder="1" applyAlignment="1">
      <alignment vertical="top" wrapText="1"/>
    </xf>
    <xf numFmtId="0" fontId="64" fillId="0" borderId="13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64" fillId="0" borderId="13" xfId="0" applyFont="1" applyBorder="1" applyAlignment="1">
      <alignment horizontal="left" vertical="top" wrapText="1"/>
    </xf>
    <xf numFmtId="1" fontId="64" fillId="0" borderId="13" xfId="0" applyNumberFormat="1" applyFont="1" applyBorder="1" applyAlignment="1">
      <alignment horizontal="center" vertical="top" wrapText="1"/>
    </xf>
    <xf numFmtId="164" fontId="64" fillId="0" borderId="13" xfId="0" applyNumberFormat="1" applyFont="1" applyBorder="1" applyAlignment="1">
      <alignment horizontal="center" vertical="top" wrapText="1"/>
    </xf>
    <xf numFmtId="0" fontId="64" fillId="0" borderId="18" xfId="0" applyFont="1" applyBorder="1" applyAlignment="1">
      <alignment horizontal="left" vertical="top" wrapText="1"/>
    </xf>
    <xf numFmtId="0" fontId="65" fillId="0" borderId="18" xfId="0" applyFont="1" applyBorder="1" applyAlignment="1">
      <alignment/>
    </xf>
    <xf numFmtId="164" fontId="62" fillId="0" borderId="13" xfId="0" applyNumberFormat="1" applyFont="1" applyBorder="1" applyAlignment="1">
      <alignment horizontal="center"/>
    </xf>
    <xf numFmtId="2" fontId="65" fillId="0" borderId="13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" fontId="68" fillId="34" borderId="13" xfId="36" applyNumberFormat="1" applyFont="1" applyFill="1" applyBorder="1" applyAlignment="1" applyProtection="1">
      <alignment horizontal="center" vertical="top" shrinkToFit="1"/>
      <protection/>
    </xf>
    <xf numFmtId="4" fontId="64" fillId="0" borderId="13" xfId="0" applyNumberFormat="1" applyFont="1" applyBorder="1" applyAlignment="1">
      <alignment horizontal="center" vertical="top" wrapText="1"/>
    </xf>
    <xf numFmtId="4" fontId="65" fillId="0" borderId="13" xfId="0" applyNumberFormat="1" applyFont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" fontId="64" fillId="0" borderId="14" xfId="0" applyNumberFormat="1" applyFont="1" applyFill="1" applyBorder="1" applyAlignment="1">
      <alignment horizontal="center" vertical="top" wrapText="1"/>
    </xf>
    <xf numFmtId="0" fontId="59" fillId="0" borderId="0" xfId="0" applyFont="1" applyAlignment="1">
      <alignment horizontal="right" wrapText="1"/>
    </xf>
    <xf numFmtId="0" fontId="59" fillId="0" borderId="0" xfId="0" applyFont="1" applyAlignment="1">
      <alignment wrapText="1"/>
    </xf>
    <xf numFmtId="49" fontId="64" fillId="0" borderId="13" xfId="0" applyNumberFormat="1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4" fontId="64" fillId="0" borderId="13" xfId="0" applyNumberFormat="1" applyFont="1" applyBorder="1" applyAlignment="1">
      <alignment horizontal="center" vertical="top" wrapText="1"/>
    </xf>
    <xf numFmtId="4" fontId="68" fillId="34" borderId="13" xfId="36" applyNumberFormat="1" applyFont="1" applyFill="1" applyBorder="1" applyAlignment="1" applyProtection="1">
      <alignment horizontal="center" vertical="top" shrinkToFit="1"/>
      <protection/>
    </xf>
    <xf numFmtId="4" fontId="65" fillId="0" borderId="13" xfId="0" applyNumberFormat="1" applyFont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" fontId="64" fillId="0" borderId="13" xfId="0" applyNumberFormat="1" applyFont="1" applyBorder="1" applyAlignment="1">
      <alignment horizontal="center" vertical="top" wrapText="1"/>
    </xf>
    <xf numFmtId="4" fontId="68" fillId="34" borderId="14" xfId="36" applyNumberFormat="1" applyFont="1" applyFill="1" applyBorder="1" applyAlignment="1" applyProtection="1">
      <alignment horizontal="center" vertical="top" shrinkToFit="1"/>
      <protection/>
    </xf>
    <xf numFmtId="4" fontId="68" fillId="34" borderId="18" xfId="36" applyNumberFormat="1" applyFont="1" applyFill="1" applyBorder="1" applyAlignment="1" applyProtection="1">
      <alignment horizontal="center" vertical="top" shrinkToFit="1"/>
      <protection/>
    </xf>
    <xf numFmtId="4" fontId="64" fillId="0" borderId="14" xfId="0" applyNumberFormat="1" applyFont="1" applyBorder="1" applyAlignment="1">
      <alignment horizontal="center" vertical="top"/>
    </xf>
    <xf numFmtId="4" fontId="64" fillId="0" borderId="18" xfId="0" applyNumberFormat="1" applyFont="1" applyBorder="1" applyAlignment="1">
      <alignment horizontal="center" vertical="top"/>
    </xf>
    <xf numFmtId="49" fontId="63" fillId="0" borderId="13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wrapText="1"/>
    </xf>
    <xf numFmtId="0" fontId="65" fillId="0" borderId="0" xfId="0" applyFont="1" applyAlignment="1">
      <alignment horizontal="center" wrapText="1"/>
    </xf>
    <xf numFmtId="4" fontId="68" fillId="34" borderId="13" xfId="36" applyNumberFormat="1" applyFont="1" applyFill="1" applyBorder="1" applyAlignment="1" applyProtection="1">
      <alignment horizontal="center" vertical="top" shrinkToFit="1"/>
      <protection/>
    </xf>
    <xf numFmtId="4" fontId="64" fillId="0" borderId="14" xfId="0" applyNumberFormat="1" applyFont="1" applyBorder="1" applyAlignment="1">
      <alignment horizontal="center" vertical="top" wrapText="1"/>
    </xf>
    <xf numFmtId="4" fontId="64" fillId="0" borderId="18" xfId="0" applyNumberFormat="1" applyFont="1" applyBorder="1" applyAlignment="1">
      <alignment horizontal="center" vertical="top" wrapText="1"/>
    </xf>
    <xf numFmtId="0" fontId="59" fillId="0" borderId="0" xfId="0" applyFont="1" applyAlignment="1">
      <alignment horizontal="right" wrapText="1"/>
    </xf>
    <xf numFmtId="0" fontId="59" fillId="0" borderId="0" xfId="0" applyFont="1" applyAlignment="1">
      <alignment horizontal="right" wrapText="1" shrinkToFit="1"/>
    </xf>
    <xf numFmtId="1" fontId="63" fillId="0" borderId="13" xfId="0" applyNumberFormat="1" applyFont="1" applyBorder="1" applyAlignment="1">
      <alignment horizontal="center" vertical="top" wrapText="1"/>
    </xf>
    <xf numFmtId="4" fontId="64" fillId="0" borderId="13" xfId="0" applyNumberFormat="1" applyFont="1" applyBorder="1" applyAlignment="1">
      <alignment horizontal="center" vertical="top" wrapText="1"/>
    </xf>
    <xf numFmtId="0" fontId="75" fillId="0" borderId="0" xfId="0" applyFont="1" applyAlignment="1">
      <alignment horizontal="center" wrapText="1"/>
    </xf>
    <xf numFmtId="0" fontId="63" fillId="0" borderId="24" xfId="0" applyFont="1" applyBorder="1" applyAlignment="1">
      <alignment horizontal="right" wrapText="1"/>
    </xf>
    <xf numFmtId="0" fontId="72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59" fillId="0" borderId="0" xfId="0" applyFont="1" applyAlignment="1">
      <alignment wrapText="1"/>
    </xf>
    <xf numFmtId="0" fontId="63" fillId="0" borderId="14" xfId="0" applyFont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top" wrapText="1"/>
    </xf>
    <xf numFmtId="0" fontId="63" fillId="0" borderId="25" xfId="0" applyFont="1" applyBorder="1" applyAlignment="1">
      <alignment horizontal="justify" vertical="top" wrapText="1"/>
    </xf>
    <xf numFmtId="0" fontId="63" fillId="0" borderId="22" xfId="0" applyFont="1" applyBorder="1" applyAlignment="1">
      <alignment horizontal="justify" vertical="top" wrapText="1"/>
    </xf>
    <xf numFmtId="4" fontId="68" fillId="0" borderId="14" xfId="0" applyNumberFormat="1" applyFont="1" applyBorder="1" applyAlignment="1">
      <alignment horizontal="center" vertical="top" wrapText="1"/>
    </xf>
    <xf numFmtId="4" fontId="68" fillId="0" borderId="18" xfId="0" applyNumberFormat="1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justify" vertical="top" wrapText="1"/>
    </xf>
    <xf numFmtId="4" fontId="73" fillId="0" borderId="13" xfId="0" applyNumberFormat="1" applyFont="1" applyBorder="1" applyAlignment="1">
      <alignment horizontal="center" vertical="top" wrapText="1"/>
    </xf>
    <xf numFmtId="2" fontId="73" fillId="0" borderId="13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3" fillId="0" borderId="15" xfId="0" applyFont="1" applyBorder="1" applyAlignment="1">
      <alignment horizontal="justify" vertical="top" wrapText="1"/>
    </xf>
    <xf numFmtId="0" fontId="59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63" fillId="0" borderId="17" xfId="0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top" wrapText="1"/>
    </xf>
    <xf numFmtId="0" fontId="59" fillId="0" borderId="0" xfId="0" applyFont="1" applyFill="1" applyAlignment="1">
      <alignment horizontal="right" wrapText="1"/>
    </xf>
    <xf numFmtId="0" fontId="76" fillId="0" borderId="24" xfId="0" applyFont="1" applyFill="1" applyBorder="1" applyAlignment="1">
      <alignment horizontal="right" wrapText="1"/>
    </xf>
    <xf numFmtId="0" fontId="77" fillId="0" borderId="0" xfId="0" applyFont="1" applyFill="1" applyAlignment="1">
      <alignment horizontal="center" wrapText="1"/>
    </xf>
    <xf numFmtId="0" fontId="67" fillId="0" borderId="13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center" vertical="top" wrapText="1"/>
    </xf>
    <xf numFmtId="4" fontId="64" fillId="0" borderId="14" xfId="0" applyNumberFormat="1" applyFont="1" applyFill="1" applyBorder="1" applyAlignment="1">
      <alignment horizontal="center" vertical="top" wrapText="1"/>
    </xf>
    <xf numFmtId="4" fontId="64" fillId="0" borderId="18" xfId="0" applyNumberFormat="1" applyFont="1" applyFill="1" applyBorder="1" applyAlignment="1">
      <alignment horizontal="center" vertical="top" wrapText="1"/>
    </xf>
    <xf numFmtId="4" fontId="64" fillId="0" borderId="14" xfId="0" applyNumberFormat="1" applyFont="1" applyFill="1" applyBorder="1" applyAlignment="1">
      <alignment horizontal="center" vertical="top"/>
    </xf>
    <xf numFmtId="4" fontId="64" fillId="0" borderId="18" xfId="0" applyNumberFormat="1" applyFont="1" applyFill="1" applyBorder="1" applyAlignment="1">
      <alignment horizontal="center" vertical="top"/>
    </xf>
    <xf numFmtId="0" fontId="61" fillId="0" borderId="14" xfId="0" applyFont="1" applyFill="1" applyBorder="1" applyAlignment="1">
      <alignment horizontal="left" wrapText="1"/>
    </xf>
    <xf numFmtId="0" fontId="61" fillId="0" borderId="18" xfId="0" applyFont="1" applyFill="1" applyBorder="1" applyAlignment="1">
      <alignment horizontal="left" wrapText="1"/>
    </xf>
    <xf numFmtId="49" fontId="63" fillId="0" borderId="18" xfId="0" applyNumberFormat="1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8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3" fillId="0" borderId="13" xfId="0" applyFont="1" applyBorder="1" applyAlignment="1">
      <alignment horizontal="justify" vertical="top" wrapText="1"/>
    </xf>
    <xf numFmtId="4" fontId="65" fillId="0" borderId="13" xfId="0" applyNumberFormat="1" applyFont="1" applyBorder="1" applyAlignment="1">
      <alignment horizontal="center" vertical="top" wrapText="1"/>
    </xf>
    <xf numFmtId="49" fontId="64" fillId="0" borderId="14" xfId="0" applyNumberFormat="1" applyFont="1" applyBorder="1" applyAlignment="1">
      <alignment horizontal="center" vertical="top" wrapText="1"/>
    </xf>
    <xf numFmtId="49" fontId="64" fillId="0" borderId="18" xfId="0" applyNumberFormat="1" applyFont="1" applyBorder="1" applyAlignment="1">
      <alignment horizontal="center" vertical="top" wrapText="1"/>
    </xf>
    <xf numFmtId="49" fontId="65" fillId="0" borderId="13" xfId="0" applyNumberFormat="1" applyFont="1" applyBorder="1" applyAlignment="1">
      <alignment horizontal="center" vertical="top" wrapText="1"/>
    </xf>
    <xf numFmtId="0" fontId="62" fillId="0" borderId="13" xfId="0" applyFont="1" applyBorder="1" applyAlignment="1">
      <alignment horizontal="justify" vertical="top" wrapText="1"/>
    </xf>
    <xf numFmtId="49" fontId="64" fillId="0" borderId="13" xfId="0" applyNumberFormat="1" applyFont="1" applyBorder="1" applyAlignment="1">
      <alignment horizontal="center" vertical="top" wrapText="1"/>
    </xf>
    <xf numFmtId="0" fontId="59" fillId="0" borderId="24" xfId="0" applyFont="1" applyBorder="1" applyAlignment="1">
      <alignment horizontal="right" wrapText="1"/>
    </xf>
    <xf numFmtId="0" fontId="64" fillId="0" borderId="13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horizontal="center" wrapText="1"/>
    </xf>
    <xf numFmtId="0" fontId="64" fillId="0" borderId="24" xfId="0" applyFont="1" applyFill="1" applyBorder="1" applyAlignment="1">
      <alignment horizontal="right" wrapText="1"/>
    </xf>
    <xf numFmtId="0" fontId="72" fillId="0" borderId="0" xfId="0" applyFont="1" applyFill="1" applyAlignment="1">
      <alignment horizontal="center" wrapText="1"/>
    </xf>
    <xf numFmtId="0" fontId="63" fillId="0" borderId="13" xfId="0" applyFont="1" applyFill="1" applyBorder="1" applyAlignment="1">
      <alignment horizontal="center" vertical="top" wrapText="1"/>
    </xf>
    <xf numFmtId="0" fontId="64" fillId="0" borderId="14" xfId="0" applyFont="1" applyFill="1" applyBorder="1" applyAlignment="1">
      <alignment horizontal="center" vertical="top" wrapText="1"/>
    </xf>
    <xf numFmtId="0" fontId="64" fillId="0" borderId="19" xfId="0" applyFont="1" applyFill="1" applyBorder="1" applyAlignment="1">
      <alignment horizontal="center" vertical="top" wrapText="1"/>
    </xf>
    <xf numFmtId="0" fontId="64" fillId="0" borderId="18" xfId="0" applyFont="1" applyFill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3" fillId="0" borderId="1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16" xfId="0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xl41" xfId="35"/>
    <cellStyle name="xl42" xfId="36"/>
    <cellStyle name="xl4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4"/>
  <sheetViews>
    <sheetView view="pageBreakPreview" zoomScale="96" zoomScaleSheetLayoutView="96" zoomScalePageLayoutView="0" workbookViewId="0" topLeftCell="A122">
      <selection activeCell="A79" sqref="A79:B80"/>
    </sheetView>
  </sheetViews>
  <sheetFormatPr defaultColWidth="9.140625" defaultRowHeight="15"/>
  <cols>
    <col min="1" max="1" width="23.421875" style="0" customWidth="1"/>
    <col min="2" max="2" width="72.00390625" style="0" customWidth="1"/>
    <col min="3" max="3" width="15.421875" style="0" customWidth="1"/>
    <col min="4" max="4" width="14.28125" style="0" customWidth="1"/>
    <col min="5" max="5" width="15.57421875" style="0" customWidth="1"/>
  </cols>
  <sheetData>
    <row r="1" spans="2:5" ht="15.75">
      <c r="B1" s="320" t="s">
        <v>283</v>
      </c>
      <c r="C1" s="320"/>
      <c r="D1" s="320"/>
      <c r="E1" s="320"/>
    </row>
    <row r="2" spans="2:5" ht="15.75">
      <c r="B2" s="320" t="s">
        <v>0</v>
      </c>
      <c r="C2" s="320"/>
      <c r="D2" s="320"/>
      <c r="E2" s="320"/>
    </row>
    <row r="3" spans="2:5" ht="15.75">
      <c r="B3" s="321" t="s">
        <v>188</v>
      </c>
      <c r="C3" s="321"/>
      <c r="D3" s="321"/>
      <c r="E3" s="321"/>
    </row>
    <row r="4" spans="2:5" ht="15.75">
      <c r="B4" s="320" t="s">
        <v>2</v>
      </c>
      <c r="C4" s="320"/>
      <c r="D4" s="320"/>
      <c r="E4" s="320"/>
    </row>
    <row r="5" spans="2:5" ht="15.75">
      <c r="B5" s="320" t="s">
        <v>988</v>
      </c>
      <c r="C5" s="320"/>
      <c r="D5" s="320"/>
      <c r="E5" s="320"/>
    </row>
    <row r="6" spans="1:5" ht="15.75" customHeight="1">
      <c r="A6" s="1"/>
      <c r="B6" s="320" t="s">
        <v>179</v>
      </c>
      <c r="C6" s="320"/>
      <c r="D6" s="320"/>
      <c r="E6" s="320"/>
    </row>
    <row r="7" spans="1:5" ht="15.75" customHeight="1">
      <c r="A7" s="1"/>
      <c r="B7" s="320" t="s">
        <v>0</v>
      </c>
      <c r="C7" s="320"/>
      <c r="D7" s="320"/>
      <c r="E7" s="320"/>
    </row>
    <row r="8" spans="1:5" ht="15.75" customHeight="1">
      <c r="A8" s="1"/>
      <c r="B8" s="321" t="s">
        <v>188</v>
      </c>
      <c r="C8" s="321"/>
      <c r="D8" s="321"/>
      <c r="E8" s="321"/>
    </row>
    <row r="9" spans="1:5" ht="15.75" customHeight="1">
      <c r="A9" s="1"/>
      <c r="B9" s="320" t="s">
        <v>2</v>
      </c>
      <c r="C9" s="320"/>
      <c r="D9" s="320"/>
      <c r="E9" s="320"/>
    </row>
    <row r="10" spans="1:5" ht="15.75" customHeight="1">
      <c r="A10" s="1"/>
      <c r="B10" s="320" t="s">
        <v>812</v>
      </c>
      <c r="C10" s="320"/>
      <c r="D10" s="320"/>
      <c r="E10" s="320"/>
    </row>
    <row r="11" spans="1:3" ht="15.75">
      <c r="A11" s="326"/>
      <c r="B11" s="327"/>
      <c r="C11" s="327"/>
    </row>
    <row r="12" spans="1:5" ht="15">
      <c r="A12" s="316" t="s">
        <v>189</v>
      </c>
      <c r="B12" s="316"/>
      <c r="C12" s="316"/>
      <c r="D12" s="316"/>
      <c r="E12" s="316"/>
    </row>
    <row r="13" spans="1:5" ht="18.75" customHeight="1">
      <c r="A13" s="324" t="s">
        <v>671</v>
      </c>
      <c r="B13" s="324"/>
      <c r="C13" s="324"/>
      <c r="D13" s="324"/>
      <c r="E13" s="324"/>
    </row>
    <row r="14" spans="1:3" ht="15.75">
      <c r="A14" s="1"/>
      <c r="B14" s="1"/>
      <c r="C14" s="1"/>
    </row>
    <row r="15" spans="1:5" ht="20.25" customHeight="1">
      <c r="A15" s="36"/>
      <c r="B15" s="325" t="s">
        <v>294</v>
      </c>
      <c r="C15" s="325"/>
      <c r="D15" s="325"/>
      <c r="E15" s="325"/>
    </row>
    <row r="16" spans="1:5" ht="39" customHeight="1">
      <c r="A16" s="27" t="s">
        <v>190</v>
      </c>
      <c r="B16" s="93" t="s">
        <v>3</v>
      </c>
      <c r="C16" s="182" t="s">
        <v>672</v>
      </c>
      <c r="D16" s="184" t="s">
        <v>824</v>
      </c>
      <c r="E16" s="182" t="s">
        <v>672</v>
      </c>
    </row>
    <row r="17" spans="1:5" ht="15">
      <c r="A17" s="28" t="s">
        <v>191</v>
      </c>
      <c r="B17" s="5" t="s">
        <v>192</v>
      </c>
      <c r="C17" s="96">
        <f>C18+C24+C38+C48+C54+C69+C74+C81+C87+C51+C63</f>
        <v>60043606.510000005</v>
      </c>
      <c r="D17" s="304">
        <f>D18+D24+D38+D48+D54+D69+D74+D81+D87+D51+D63</f>
        <v>2717115</v>
      </c>
      <c r="E17" s="284">
        <f>E18+E24+E38+E48+E54+E69+E74+E81+E87+E51+E63</f>
        <v>62760721.510000005</v>
      </c>
    </row>
    <row r="18" spans="1:5" ht="15">
      <c r="A18" s="28" t="s">
        <v>193</v>
      </c>
      <c r="B18" s="5" t="s">
        <v>194</v>
      </c>
      <c r="C18" s="96">
        <f>C19</f>
        <v>37289500</v>
      </c>
      <c r="D18" s="304">
        <f>D19</f>
        <v>2581700</v>
      </c>
      <c r="E18" s="284">
        <f>E19</f>
        <v>39871200</v>
      </c>
    </row>
    <row r="19" spans="1:5" ht="14.25" customHeight="1">
      <c r="A19" s="89" t="s">
        <v>195</v>
      </c>
      <c r="B19" s="90" t="s">
        <v>196</v>
      </c>
      <c r="C19" s="91">
        <f>C20+C21+C22+C23</f>
        <v>37289500</v>
      </c>
      <c r="D19" s="302">
        <f>D20+D21+D22+D23</f>
        <v>2581700</v>
      </c>
      <c r="E19" s="283">
        <f>E20+E21+E22+E23</f>
        <v>39871200</v>
      </c>
    </row>
    <row r="20" spans="1:5" ht="53.25" customHeight="1">
      <c r="A20" s="68" t="s">
        <v>317</v>
      </c>
      <c r="B20" s="71" t="s">
        <v>197</v>
      </c>
      <c r="C20" s="98">
        <v>37010000</v>
      </c>
      <c r="D20" s="79">
        <v>1730000</v>
      </c>
      <c r="E20" s="98">
        <f>C20+D20</f>
        <v>38740000</v>
      </c>
    </row>
    <row r="21" spans="1:5" ht="66.75" customHeight="1">
      <c r="A21" s="68" t="s">
        <v>318</v>
      </c>
      <c r="B21" s="71" t="s">
        <v>314</v>
      </c>
      <c r="C21" s="98">
        <v>100000</v>
      </c>
      <c r="D21" s="79">
        <v>-66600</v>
      </c>
      <c r="E21" s="98">
        <f>C21+D21</f>
        <v>33400</v>
      </c>
    </row>
    <row r="22" spans="1:5" ht="30" customHeight="1">
      <c r="A22" s="68" t="s">
        <v>319</v>
      </c>
      <c r="B22" s="71" t="s">
        <v>315</v>
      </c>
      <c r="C22" s="98">
        <v>129500</v>
      </c>
      <c r="D22" s="79">
        <v>468300</v>
      </c>
      <c r="E22" s="98">
        <f>C22+D22</f>
        <v>597800</v>
      </c>
    </row>
    <row r="23" spans="1:5" ht="54.75" customHeight="1">
      <c r="A23" s="68" t="s">
        <v>320</v>
      </c>
      <c r="B23" s="71" t="s">
        <v>316</v>
      </c>
      <c r="C23" s="98">
        <v>50000</v>
      </c>
      <c r="D23" s="79">
        <v>450000</v>
      </c>
      <c r="E23" s="98">
        <f>C23+D23</f>
        <v>500000</v>
      </c>
    </row>
    <row r="24" spans="1:5" ht="27" customHeight="1">
      <c r="A24" s="28" t="s">
        <v>198</v>
      </c>
      <c r="B24" s="5" t="s">
        <v>199</v>
      </c>
      <c r="C24" s="96">
        <f>C25</f>
        <v>7412520</v>
      </c>
      <c r="D24" s="304">
        <f>D25</f>
        <v>0</v>
      </c>
      <c r="E24" s="284">
        <f>E25</f>
        <v>7412520</v>
      </c>
    </row>
    <row r="25" spans="1:5" ht="27" customHeight="1">
      <c r="A25" s="68" t="s">
        <v>322</v>
      </c>
      <c r="B25" s="71" t="s">
        <v>321</v>
      </c>
      <c r="C25" s="91">
        <f>C27+C30+C33+C36</f>
        <v>7412520</v>
      </c>
      <c r="D25" s="302">
        <f>D27+D30+D33+D36</f>
        <v>0</v>
      </c>
      <c r="E25" s="283">
        <f>E27+E30+E33+E36</f>
        <v>7412520</v>
      </c>
    </row>
    <row r="26" spans="1:5" ht="41.25" customHeight="1">
      <c r="A26" s="99" t="s">
        <v>374</v>
      </c>
      <c r="B26" s="100" t="s">
        <v>375</v>
      </c>
      <c r="C26" s="91">
        <f>C27</f>
        <v>3351430</v>
      </c>
      <c r="D26" s="302">
        <f>D27</f>
        <v>0</v>
      </c>
      <c r="E26" s="283">
        <f>E27</f>
        <v>3351430</v>
      </c>
    </row>
    <row r="27" spans="1:5" ht="18.75" customHeight="1">
      <c r="A27" s="322" t="s">
        <v>327</v>
      </c>
      <c r="B27" s="315" t="s">
        <v>323</v>
      </c>
      <c r="C27" s="323">
        <v>3351430</v>
      </c>
      <c r="D27" s="312"/>
      <c r="E27" s="318">
        <f>C27+D27</f>
        <v>3351430</v>
      </c>
    </row>
    <row r="28" spans="1:5" ht="58.5" customHeight="1">
      <c r="A28" s="322"/>
      <c r="B28" s="315"/>
      <c r="C28" s="323"/>
      <c r="D28" s="313"/>
      <c r="E28" s="319"/>
    </row>
    <row r="29" spans="1:5" ht="54.75" customHeight="1">
      <c r="A29" s="101" t="s">
        <v>376</v>
      </c>
      <c r="B29" s="102" t="s">
        <v>377</v>
      </c>
      <c r="C29" s="91">
        <f>C30</f>
        <v>18550</v>
      </c>
      <c r="D29" s="302">
        <f>D30</f>
        <v>0</v>
      </c>
      <c r="E29" s="283">
        <f>E30</f>
        <v>18550</v>
      </c>
    </row>
    <row r="30" spans="1:5" ht="78" customHeight="1">
      <c r="A30" s="314" t="s">
        <v>328</v>
      </c>
      <c r="B30" s="315" t="s">
        <v>324</v>
      </c>
      <c r="C30" s="103">
        <v>18550</v>
      </c>
      <c r="D30" s="79"/>
      <c r="E30" s="282">
        <f>C30+D30</f>
        <v>18550</v>
      </c>
    </row>
    <row r="31" spans="1:5" ht="9" customHeight="1" hidden="1">
      <c r="A31" s="314"/>
      <c r="B31" s="315"/>
      <c r="C31" s="103"/>
      <c r="D31" s="79"/>
      <c r="E31" s="282"/>
    </row>
    <row r="32" spans="1:5" ht="51.75">
      <c r="A32" s="101" t="s">
        <v>378</v>
      </c>
      <c r="B32" s="203" t="s">
        <v>379</v>
      </c>
      <c r="C32" s="103">
        <f>C33</f>
        <v>4462790</v>
      </c>
      <c r="D32" s="303">
        <f>D33</f>
        <v>0</v>
      </c>
      <c r="E32" s="282">
        <f>E33</f>
        <v>4462790</v>
      </c>
    </row>
    <row r="33" spans="1:5" ht="41.25" customHeight="1">
      <c r="A33" s="314" t="s">
        <v>329</v>
      </c>
      <c r="B33" s="315" t="s">
        <v>325</v>
      </c>
      <c r="C33" s="317">
        <v>4462790</v>
      </c>
      <c r="D33" s="312"/>
      <c r="E33" s="310">
        <f>C33+D33</f>
        <v>4462790</v>
      </c>
    </row>
    <row r="34" spans="1:5" ht="33.75" customHeight="1">
      <c r="A34" s="314"/>
      <c r="B34" s="315"/>
      <c r="C34" s="317"/>
      <c r="D34" s="313"/>
      <c r="E34" s="311"/>
    </row>
    <row r="35" spans="1:5" ht="51.75">
      <c r="A35" s="101" t="s">
        <v>380</v>
      </c>
      <c r="B35" s="102" t="s">
        <v>381</v>
      </c>
      <c r="C35" s="103">
        <f>C36</f>
        <v>-420250</v>
      </c>
      <c r="D35" s="303">
        <f>D36</f>
        <v>0</v>
      </c>
      <c r="E35" s="282">
        <f>E36</f>
        <v>-420250</v>
      </c>
    </row>
    <row r="36" spans="1:5" ht="27" customHeight="1">
      <c r="A36" s="314" t="s">
        <v>330</v>
      </c>
      <c r="B36" s="315" t="s">
        <v>326</v>
      </c>
      <c r="C36" s="310">
        <v>-420250</v>
      </c>
      <c r="D36" s="312"/>
      <c r="E36" s="310">
        <f>C36+D36</f>
        <v>-420250</v>
      </c>
    </row>
    <row r="37" spans="1:5" ht="48" customHeight="1">
      <c r="A37" s="314"/>
      <c r="B37" s="315"/>
      <c r="C37" s="311"/>
      <c r="D37" s="313"/>
      <c r="E37" s="311"/>
    </row>
    <row r="38" spans="1:5" ht="14.25" customHeight="1">
      <c r="A38" s="28" t="s">
        <v>200</v>
      </c>
      <c r="B38" s="97" t="s">
        <v>201</v>
      </c>
      <c r="C38" s="96">
        <f>C39+C41+C43+C45</f>
        <v>2556355.42</v>
      </c>
      <c r="D38" s="304">
        <f>D39+D41+D43+D45</f>
        <v>204900</v>
      </c>
      <c r="E38" s="284">
        <f>E39+E41+E43+E45</f>
        <v>2761255.42</v>
      </c>
    </row>
    <row r="39" spans="1:5" ht="18" customHeight="1">
      <c r="A39" s="68" t="s">
        <v>331</v>
      </c>
      <c r="B39" s="71" t="s">
        <v>202</v>
      </c>
      <c r="C39" s="91">
        <f>C40</f>
        <v>200000</v>
      </c>
      <c r="D39" s="302">
        <f>D40</f>
        <v>-204000</v>
      </c>
      <c r="E39" s="283">
        <f>E40</f>
        <v>-4000</v>
      </c>
    </row>
    <row r="40" spans="1:5" ht="17.25" customHeight="1">
      <c r="A40" s="68" t="s">
        <v>287</v>
      </c>
      <c r="B40" s="71" t="s">
        <v>202</v>
      </c>
      <c r="C40" s="98">
        <v>200000</v>
      </c>
      <c r="D40" s="79">
        <v>-204000</v>
      </c>
      <c r="E40" s="98">
        <f>C40+D40</f>
        <v>-4000</v>
      </c>
    </row>
    <row r="41" spans="1:5" ht="15.75" customHeight="1">
      <c r="A41" s="69" t="s">
        <v>332</v>
      </c>
      <c r="B41" s="90" t="s">
        <v>203</v>
      </c>
      <c r="C41" s="91">
        <f>C42</f>
        <v>362000</v>
      </c>
      <c r="D41" s="302">
        <f>D42</f>
        <v>328900</v>
      </c>
      <c r="E41" s="283">
        <f>E42</f>
        <v>690900</v>
      </c>
    </row>
    <row r="42" spans="1:5" ht="15">
      <c r="A42" s="69" t="s">
        <v>289</v>
      </c>
      <c r="B42" s="90" t="s">
        <v>203</v>
      </c>
      <c r="C42" s="98">
        <v>362000</v>
      </c>
      <c r="D42" s="79">
        <v>328900</v>
      </c>
      <c r="E42" s="98">
        <f>C42+D42</f>
        <v>690900</v>
      </c>
    </row>
    <row r="43" spans="1:5" ht="15">
      <c r="A43" s="68" t="s">
        <v>334</v>
      </c>
      <c r="B43" s="71" t="s">
        <v>333</v>
      </c>
      <c r="C43" s="91">
        <f>C44</f>
        <v>720000</v>
      </c>
      <c r="D43" s="302">
        <f>D44</f>
        <v>80000</v>
      </c>
      <c r="E43" s="283">
        <f>E44</f>
        <v>800000</v>
      </c>
    </row>
    <row r="44" spans="1:5" ht="27.75" customHeight="1">
      <c r="A44" s="68" t="s">
        <v>288</v>
      </c>
      <c r="B44" s="71" t="s">
        <v>355</v>
      </c>
      <c r="C44" s="98">
        <v>720000</v>
      </c>
      <c r="D44" s="79">
        <v>80000</v>
      </c>
      <c r="E44" s="98">
        <f>C44+D44</f>
        <v>800000</v>
      </c>
    </row>
    <row r="45" spans="1:5" ht="29.25" customHeight="1">
      <c r="A45" s="68" t="s">
        <v>749</v>
      </c>
      <c r="B45" s="131" t="s">
        <v>748</v>
      </c>
      <c r="C45" s="98">
        <f>C46+C47</f>
        <v>1274355.42</v>
      </c>
      <c r="D45" s="98">
        <f>D46+D47</f>
        <v>0</v>
      </c>
      <c r="E45" s="98">
        <f>E46+E47</f>
        <v>1274355.42</v>
      </c>
    </row>
    <row r="46" spans="1:5" ht="27.75" customHeight="1">
      <c r="A46" s="130" t="s">
        <v>747</v>
      </c>
      <c r="B46" s="131" t="s">
        <v>673</v>
      </c>
      <c r="C46" s="98">
        <v>0</v>
      </c>
      <c r="D46" s="79"/>
      <c r="E46" s="98">
        <f>C46+D46</f>
        <v>0</v>
      </c>
    </row>
    <row r="47" spans="1:5" ht="27.75" customHeight="1">
      <c r="A47" s="130" t="s">
        <v>906</v>
      </c>
      <c r="B47" s="131" t="s">
        <v>673</v>
      </c>
      <c r="C47" s="98">
        <v>1274355.42</v>
      </c>
      <c r="D47" s="79"/>
      <c r="E47" s="98">
        <f>C47+D47</f>
        <v>1274355.42</v>
      </c>
    </row>
    <row r="48" spans="1:5" ht="27.75" customHeight="1">
      <c r="A48" s="28" t="s">
        <v>204</v>
      </c>
      <c r="B48" s="5" t="s">
        <v>205</v>
      </c>
      <c r="C48" s="96">
        <f aca="true" t="shared" si="0" ref="C48:E49">C49</f>
        <v>600000</v>
      </c>
      <c r="D48" s="304">
        <f t="shared" si="0"/>
        <v>300000</v>
      </c>
      <c r="E48" s="284">
        <f t="shared" si="0"/>
        <v>900000</v>
      </c>
    </row>
    <row r="49" spans="1:5" ht="18" customHeight="1">
      <c r="A49" s="89" t="s">
        <v>206</v>
      </c>
      <c r="B49" s="66" t="s">
        <v>207</v>
      </c>
      <c r="C49" s="91">
        <f t="shared" si="0"/>
        <v>600000</v>
      </c>
      <c r="D49" s="302">
        <f t="shared" si="0"/>
        <v>300000</v>
      </c>
      <c r="E49" s="283">
        <f t="shared" si="0"/>
        <v>900000</v>
      </c>
    </row>
    <row r="50" spans="1:5" ht="17.25" customHeight="1">
      <c r="A50" s="92" t="s">
        <v>208</v>
      </c>
      <c r="B50" s="66" t="s">
        <v>209</v>
      </c>
      <c r="C50" s="98">
        <v>600000</v>
      </c>
      <c r="D50" s="79">
        <v>300000</v>
      </c>
      <c r="E50" s="98">
        <f>C50+D50</f>
        <v>900000</v>
      </c>
    </row>
    <row r="51" spans="1:5" ht="17.25" customHeight="1">
      <c r="A51" s="94" t="s">
        <v>382</v>
      </c>
      <c r="B51" s="97" t="s">
        <v>383</v>
      </c>
      <c r="C51" s="104">
        <f aca="true" t="shared" si="1" ref="C51:E52">C52</f>
        <v>100000</v>
      </c>
      <c r="D51" s="104">
        <f t="shared" si="1"/>
        <v>70000</v>
      </c>
      <c r="E51" s="104">
        <f t="shared" si="1"/>
        <v>170000</v>
      </c>
    </row>
    <row r="52" spans="1:5" ht="26.25" customHeight="1">
      <c r="A52" s="92" t="s">
        <v>384</v>
      </c>
      <c r="B52" s="66" t="s">
        <v>385</v>
      </c>
      <c r="C52" s="98">
        <f t="shared" si="1"/>
        <v>100000</v>
      </c>
      <c r="D52" s="98">
        <f t="shared" si="1"/>
        <v>70000</v>
      </c>
      <c r="E52" s="98">
        <f t="shared" si="1"/>
        <v>170000</v>
      </c>
    </row>
    <row r="53" spans="1:5" ht="27.75" customHeight="1">
      <c r="A53" s="92" t="s">
        <v>386</v>
      </c>
      <c r="B53" s="66" t="s">
        <v>387</v>
      </c>
      <c r="C53" s="98">
        <v>100000</v>
      </c>
      <c r="D53" s="79">
        <v>70000</v>
      </c>
      <c r="E53" s="98">
        <f>C53+D53</f>
        <v>170000</v>
      </c>
    </row>
    <row r="54" spans="1:5" ht="29.25" customHeight="1">
      <c r="A54" s="28" t="s">
        <v>210</v>
      </c>
      <c r="B54" s="5" t="s">
        <v>211</v>
      </c>
      <c r="C54" s="96">
        <f>C57+C55</f>
        <v>5817861</v>
      </c>
      <c r="D54" s="304">
        <f>D57+D55</f>
        <v>17365</v>
      </c>
      <c r="E54" s="284">
        <f>E57+E55</f>
        <v>5835226</v>
      </c>
    </row>
    <row r="55" spans="1:5" ht="24" customHeight="1">
      <c r="A55" s="224" t="s">
        <v>885</v>
      </c>
      <c r="B55" s="225" t="s">
        <v>886</v>
      </c>
      <c r="C55" s="75">
        <f>C56</f>
        <v>2565.68</v>
      </c>
      <c r="D55" s="75">
        <f>D56</f>
        <v>1630</v>
      </c>
      <c r="E55" s="75">
        <f>E56</f>
        <v>4195.68</v>
      </c>
    </row>
    <row r="56" spans="1:5" ht="29.25" customHeight="1">
      <c r="A56" s="224" t="s">
        <v>887</v>
      </c>
      <c r="B56" s="225" t="s">
        <v>888</v>
      </c>
      <c r="C56" s="75">
        <v>2565.68</v>
      </c>
      <c r="D56" s="75">
        <v>1630</v>
      </c>
      <c r="E56" s="75">
        <f>C56+D56</f>
        <v>4195.68</v>
      </c>
    </row>
    <row r="57" spans="1:5" ht="54.75" customHeight="1">
      <c r="A57" s="68" t="s">
        <v>335</v>
      </c>
      <c r="B57" s="71" t="s">
        <v>212</v>
      </c>
      <c r="C57" s="91">
        <f>C58+C61</f>
        <v>5815295.32</v>
      </c>
      <c r="D57" s="302">
        <f>D58+D61</f>
        <v>15735</v>
      </c>
      <c r="E57" s="283">
        <f>E58+E61</f>
        <v>5831030.32</v>
      </c>
    </row>
    <row r="58" spans="1:5" ht="40.5" customHeight="1">
      <c r="A58" s="89" t="s">
        <v>213</v>
      </c>
      <c r="B58" s="71" t="s">
        <v>214</v>
      </c>
      <c r="C58" s="91">
        <f>C59+C60</f>
        <v>5548352.32</v>
      </c>
      <c r="D58" s="302">
        <f>D59+D60</f>
        <v>0</v>
      </c>
      <c r="E58" s="283">
        <f>E59+E60</f>
        <v>5548352.32</v>
      </c>
    </row>
    <row r="59" spans="1:5" ht="65.25" customHeight="1">
      <c r="A59" s="92" t="s">
        <v>292</v>
      </c>
      <c r="B59" s="71" t="s">
        <v>336</v>
      </c>
      <c r="C59" s="98">
        <v>5210872.32</v>
      </c>
      <c r="D59" s="79"/>
      <c r="E59" s="98">
        <f>C59+D59</f>
        <v>5210872.32</v>
      </c>
    </row>
    <row r="60" spans="1:5" ht="53.25" customHeight="1">
      <c r="A60" s="92" t="s">
        <v>215</v>
      </c>
      <c r="B60" s="71" t="s">
        <v>337</v>
      </c>
      <c r="C60" s="98">
        <v>337480</v>
      </c>
      <c r="D60" s="79"/>
      <c r="E60" s="98">
        <f>C60+D60</f>
        <v>337480</v>
      </c>
    </row>
    <row r="61" spans="1:5" ht="53.25" customHeight="1">
      <c r="A61" s="68" t="s">
        <v>338</v>
      </c>
      <c r="B61" s="71" t="s">
        <v>753</v>
      </c>
      <c r="C61" s="91">
        <f>C62</f>
        <v>266943</v>
      </c>
      <c r="D61" s="302">
        <f>D62</f>
        <v>15735</v>
      </c>
      <c r="E61" s="283">
        <f>E62</f>
        <v>282678</v>
      </c>
    </row>
    <row r="62" spans="1:5" ht="40.5" customHeight="1">
      <c r="A62" s="68" t="s">
        <v>285</v>
      </c>
      <c r="B62" s="71" t="s">
        <v>216</v>
      </c>
      <c r="C62" s="98">
        <v>266943</v>
      </c>
      <c r="D62" s="79">
        <v>15735</v>
      </c>
      <c r="E62" s="98">
        <f>C62+D62</f>
        <v>282678</v>
      </c>
    </row>
    <row r="63" spans="1:5" ht="15">
      <c r="A63" s="28" t="s">
        <v>679</v>
      </c>
      <c r="B63" s="128" t="s">
        <v>680</v>
      </c>
      <c r="C63" s="104">
        <f>C64</f>
        <v>1154760</v>
      </c>
      <c r="D63" s="104">
        <f>D64</f>
        <v>-457300</v>
      </c>
      <c r="E63" s="104">
        <f>E64</f>
        <v>697460</v>
      </c>
    </row>
    <row r="64" spans="1:5" ht="15">
      <c r="A64" s="127" t="s">
        <v>681</v>
      </c>
      <c r="B64" s="66" t="s">
        <v>682</v>
      </c>
      <c r="C64" s="98">
        <f>C65+C66+C67+C68</f>
        <v>1154760</v>
      </c>
      <c r="D64" s="98">
        <f>D65+D66+D67+D68</f>
        <v>-457300</v>
      </c>
      <c r="E64" s="98">
        <f>E65+E66+E67+E68</f>
        <v>697460</v>
      </c>
    </row>
    <row r="65" spans="1:5" ht="26.25">
      <c r="A65" s="126" t="s">
        <v>683</v>
      </c>
      <c r="B65" s="125" t="s">
        <v>684</v>
      </c>
      <c r="C65" s="98">
        <v>21480</v>
      </c>
      <c r="D65" s="79">
        <v>-21480</v>
      </c>
      <c r="E65" s="98">
        <f>C65+D65</f>
        <v>0</v>
      </c>
    </row>
    <row r="66" spans="1:5" ht="15">
      <c r="A66" s="126" t="s">
        <v>685</v>
      </c>
      <c r="B66" s="125" t="s">
        <v>686</v>
      </c>
      <c r="C66" s="98">
        <v>1870</v>
      </c>
      <c r="D66" s="79">
        <v>10</v>
      </c>
      <c r="E66" s="98">
        <f>C66+D66</f>
        <v>1880</v>
      </c>
    </row>
    <row r="67" spans="1:5" ht="15">
      <c r="A67" s="126" t="s">
        <v>687</v>
      </c>
      <c r="B67" s="125" t="s">
        <v>688</v>
      </c>
      <c r="C67" s="98">
        <v>419720</v>
      </c>
      <c r="D67" s="79">
        <v>176040</v>
      </c>
      <c r="E67" s="98">
        <f>C67+D67</f>
        <v>595760</v>
      </c>
    </row>
    <row r="68" spans="1:5" ht="15">
      <c r="A68" s="126" t="s">
        <v>689</v>
      </c>
      <c r="B68" s="125" t="s">
        <v>690</v>
      </c>
      <c r="C68" s="98">
        <v>711690</v>
      </c>
      <c r="D68" s="79">
        <v>-611870</v>
      </c>
      <c r="E68" s="98">
        <f>C68+D68</f>
        <v>99820</v>
      </c>
    </row>
    <row r="69" spans="1:5" ht="29.25" customHeight="1">
      <c r="A69" s="28" t="s">
        <v>217</v>
      </c>
      <c r="B69" s="5" t="s">
        <v>304</v>
      </c>
      <c r="C69" s="96">
        <f aca="true" t="shared" si="2" ref="C69:E70">C70</f>
        <v>1897372.6</v>
      </c>
      <c r="D69" s="304">
        <f t="shared" si="2"/>
        <v>450</v>
      </c>
      <c r="E69" s="284">
        <f t="shared" si="2"/>
        <v>1897822.6</v>
      </c>
    </row>
    <row r="70" spans="1:5" ht="19.5" customHeight="1">
      <c r="A70" s="89" t="s">
        <v>218</v>
      </c>
      <c r="B70" s="71" t="s">
        <v>219</v>
      </c>
      <c r="C70" s="91">
        <f t="shared" si="2"/>
        <v>1897372.6</v>
      </c>
      <c r="D70" s="302">
        <f t="shared" si="2"/>
        <v>450</v>
      </c>
      <c r="E70" s="283">
        <f t="shared" si="2"/>
        <v>1897822.6</v>
      </c>
    </row>
    <row r="71" spans="1:5" ht="17.25" customHeight="1">
      <c r="A71" s="89" t="s">
        <v>220</v>
      </c>
      <c r="B71" s="71" t="s">
        <v>221</v>
      </c>
      <c r="C71" s="91">
        <f>C72+C73</f>
        <v>1897372.6</v>
      </c>
      <c r="D71" s="302">
        <f>D72+D73</f>
        <v>450</v>
      </c>
      <c r="E71" s="283">
        <f>E72+E73</f>
        <v>1897822.6</v>
      </c>
    </row>
    <row r="72" spans="1:5" ht="25.5" customHeight="1">
      <c r="A72" s="92" t="s">
        <v>222</v>
      </c>
      <c r="B72" s="71" t="s">
        <v>223</v>
      </c>
      <c r="C72" s="98">
        <v>15000</v>
      </c>
      <c r="D72" s="79">
        <v>450</v>
      </c>
      <c r="E72" s="98">
        <f>C72+D72</f>
        <v>15450</v>
      </c>
    </row>
    <row r="73" spans="1:5" ht="27.75" customHeight="1">
      <c r="A73" s="92" t="s">
        <v>224</v>
      </c>
      <c r="B73" s="90" t="s">
        <v>223</v>
      </c>
      <c r="C73" s="98">
        <v>1882372.6</v>
      </c>
      <c r="D73" s="79"/>
      <c r="E73" s="98">
        <f>C73+D73</f>
        <v>1882372.6</v>
      </c>
    </row>
    <row r="74" spans="1:5" ht="21" customHeight="1">
      <c r="A74" s="28" t="s">
        <v>225</v>
      </c>
      <c r="B74" s="128" t="s">
        <v>226</v>
      </c>
      <c r="C74" s="96">
        <f aca="true" t="shared" si="3" ref="C74:E75">C75</f>
        <v>2856900</v>
      </c>
      <c r="D74" s="304">
        <f t="shared" si="3"/>
        <v>0</v>
      </c>
      <c r="E74" s="284">
        <f t="shared" si="3"/>
        <v>2856900</v>
      </c>
    </row>
    <row r="75" spans="1:5" ht="26.25" customHeight="1">
      <c r="A75" s="68" t="s">
        <v>342</v>
      </c>
      <c r="B75" s="71" t="s">
        <v>339</v>
      </c>
      <c r="C75" s="91">
        <f t="shared" si="3"/>
        <v>2856900</v>
      </c>
      <c r="D75" s="302">
        <f t="shared" si="3"/>
        <v>0</v>
      </c>
      <c r="E75" s="283">
        <f t="shared" si="3"/>
        <v>2856900</v>
      </c>
    </row>
    <row r="76" spans="1:5" ht="25.5" customHeight="1">
      <c r="A76" s="68" t="s">
        <v>343</v>
      </c>
      <c r="B76" s="71" t="s">
        <v>227</v>
      </c>
      <c r="C76" s="91">
        <f>C77+C78+C79</f>
        <v>2856900</v>
      </c>
      <c r="D76" s="309">
        <f>D77+D78+D79</f>
        <v>0</v>
      </c>
      <c r="E76" s="309">
        <f>E77+E78+E79</f>
        <v>2856900</v>
      </c>
    </row>
    <row r="77" spans="1:5" ht="39.75" customHeight="1">
      <c r="A77" s="68" t="s">
        <v>344</v>
      </c>
      <c r="B77" s="71" t="s">
        <v>340</v>
      </c>
      <c r="C77" s="98">
        <v>2749700</v>
      </c>
      <c r="D77" s="79">
        <v>-443000</v>
      </c>
      <c r="E77" s="98">
        <f>C77+D77</f>
        <v>2306700</v>
      </c>
    </row>
    <row r="78" spans="1:5" ht="27.75" customHeight="1">
      <c r="A78" s="68" t="s">
        <v>345</v>
      </c>
      <c r="B78" s="71" t="s">
        <v>341</v>
      </c>
      <c r="C78" s="98">
        <v>107200</v>
      </c>
      <c r="D78" s="79"/>
      <c r="E78" s="98">
        <f>C78+D78</f>
        <v>107200</v>
      </c>
    </row>
    <row r="79" spans="1:5" ht="53.25" customHeight="1">
      <c r="A79" s="68" t="s">
        <v>992</v>
      </c>
      <c r="B79" s="71" t="s">
        <v>993</v>
      </c>
      <c r="C79" s="98">
        <f>C80</f>
        <v>0</v>
      </c>
      <c r="D79" s="98">
        <f>D80</f>
        <v>443000</v>
      </c>
      <c r="E79" s="98">
        <f>E80</f>
        <v>443000</v>
      </c>
    </row>
    <row r="80" spans="1:5" ht="66" customHeight="1">
      <c r="A80" s="68" t="s">
        <v>990</v>
      </c>
      <c r="B80" s="71" t="s">
        <v>991</v>
      </c>
      <c r="C80" s="98"/>
      <c r="D80" s="79">
        <v>443000</v>
      </c>
      <c r="E80" s="98">
        <f>C80+D80</f>
        <v>443000</v>
      </c>
    </row>
    <row r="81" spans="1:5" ht="17.25" customHeight="1">
      <c r="A81" s="28" t="s">
        <v>228</v>
      </c>
      <c r="B81" s="97" t="s">
        <v>229</v>
      </c>
      <c r="C81" s="96">
        <f>C82+C83+C84+C85+C86</f>
        <v>24387.489999999998</v>
      </c>
      <c r="D81" s="304">
        <f>D82+D83+D84+D85+D86</f>
        <v>0</v>
      </c>
      <c r="E81" s="284">
        <f>E82+E83+E84+E85+E86</f>
        <v>24387.489999999998</v>
      </c>
    </row>
    <row r="82" spans="1:5" ht="54.75" customHeight="1">
      <c r="A82" s="92" t="s">
        <v>388</v>
      </c>
      <c r="B82" s="105" t="s">
        <v>389</v>
      </c>
      <c r="C82" s="91">
        <v>932.5</v>
      </c>
      <c r="D82" s="79"/>
      <c r="E82" s="283">
        <f>C82+D82</f>
        <v>932.5</v>
      </c>
    </row>
    <row r="83" spans="1:5" ht="65.25" customHeight="1">
      <c r="A83" s="92" t="s">
        <v>390</v>
      </c>
      <c r="B83" s="105" t="s">
        <v>391</v>
      </c>
      <c r="C83" s="91">
        <v>6250</v>
      </c>
      <c r="D83" s="79"/>
      <c r="E83" s="283">
        <f>C83+D83</f>
        <v>6250</v>
      </c>
    </row>
    <row r="84" spans="1:5" ht="53.25" customHeight="1">
      <c r="A84" s="92" t="s">
        <v>392</v>
      </c>
      <c r="B84" s="105" t="s">
        <v>393</v>
      </c>
      <c r="C84" s="91">
        <v>0</v>
      </c>
      <c r="D84" s="79"/>
      <c r="E84" s="283">
        <f>C84+D84</f>
        <v>0</v>
      </c>
    </row>
    <row r="85" spans="1:5" ht="54" customHeight="1">
      <c r="A85" s="106" t="s">
        <v>394</v>
      </c>
      <c r="B85" s="107" t="s">
        <v>395</v>
      </c>
      <c r="C85" s="91">
        <v>2254.99</v>
      </c>
      <c r="D85" s="79"/>
      <c r="E85" s="283">
        <f>C85+D85</f>
        <v>2254.99</v>
      </c>
    </row>
    <row r="86" spans="1:5" ht="55.5" customHeight="1">
      <c r="A86" s="68" t="s">
        <v>396</v>
      </c>
      <c r="B86" s="71" t="s">
        <v>397</v>
      </c>
      <c r="C86" s="98">
        <v>14950</v>
      </c>
      <c r="D86" s="79"/>
      <c r="E86" s="283">
        <f>C86+D86</f>
        <v>14950</v>
      </c>
    </row>
    <row r="87" spans="1:5" ht="16.5" customHeight="1">
      <c r="A87" s="28" t="s">
        <v>230</v>
      </c>
      <c r="B87" s="97" t="s">
        <v>231</v>
      </c>
      <c r="C87" s="96">
        <f aca="true" t="shared" si="4" ref="C87:E88">C88</f>
        <v>333950</v>
      </c>
      <c r="D87" s="304">
        <f t="shared" si="4"/>
        <v>0</v>
      </c>
      <c r="E87" s="284">
        <f t="shared" si="4"/>
        <v>333950</v>
      </c>
    </row>
    <row r="88" spans="1:5" ht="19.5" customHeight="1">
      <c r="A88" s="89" t="s">
        <v>232</v>
      </c>
      <c r="B88" s="66" t="s">
        <v>233</v>
      </c>
      <c r="C88" s="91">
        <f t="shared" si="4"/>
        <v>333950</v>
      </c>
      <c r="D88" s="302">
        <f t="shared" si="4"/>
        <v>0</v>
      </c>
      <c r="E88" s="283">
        <f t="shared" si="4"/>
        <v>333950</v>
      </c>
    </row>
    <row r="89" spans="1:5" ht="18" customHeight="1">
      <c r="A89" s="92" t="s">
        <v>234</v>
      </c>
      <c r="B89" s="66" t="s">
        <v>235</v>
      </c>
      <c r="C89" s="98">
        <v>333950</v>
      </c>
      <c r="D89" s="79"/>
      <c r="E89" s="98">
        <f>C89+D89</f>
        <v>333950</v>
      </c>
    </row>
    <row r="90" spans="1:5" ht="17.25" customHeight="1">
      <c r="A90" s="28" t="s">
        <v>236</v>
      </c>
      <c r="B90" s="5" t="s">
        <v>237</v>
      </c>
      <c r="C90" s="96">
        <f>C91+C129+C126</f>
        <v>240670999.72000003</v>
      </c>
      <c r="D90" s="304">
        <f>D91+D126+D129</f>
        <v>0</v>
      </c>
      <c r="E90" s="284">
        <f>E91+E129+E126</f>
        <v>240670999.72000003</v>
      </c>
    </row>
    <row r="91" spans="1:5" ht="31.5" customHeight="1">
      <c r="A91" s="28" t="s">
        <v>238</v>
      </c>
      <c r="B91" s="5" t="s">
        <v>239</v>
      </c>
      <c r="C91" s="96">
        <f>C92+C97+C110+C119</f>
        <v>240940712.73000002</v>
      </c>
      <c r="D91" s="304">
        <f>D92+D97+D110+D119</f>
        <v>0</v>
      </c>
      <c r="E91" s="284">
        <f>E92+E97+E110+E119</f>
        <v>240940712.73000002</v>
      </c>
    </row>
    <row r="92" spans="1:5" ht="17.25" customHeight="1">
      <c r="A92" s="28" t="s">
        <v>295</v>
      </c>
      <c r="B92" s="5" t="s">
        <v>274</v>
      </c>
      <c r="C92" s="96">
        <f>C93</f>
        <v>105368167.84</v>
      </c>
      <c r="D92" s="304">
        <f>D93</f>
        <v>0</v>
      </c>
      <c r="E92" s="284">
        <f>E93</f>
        <v>105368167.84</v>
      </c>
    </row>
    <row r="93" spans="1:5" ht="16.5" customHeight="1">
      <c r="A93" s="89" t="s">
        <v>296</v>
      </c>
      <c r="B93" s="90" t="s">
        <v>240</v>
      </c>
      <c r="C93" s="91">
        <f>C94+C96</f>
        <v>105368167.84</v>
      </c>
      <c r="D93" s="302">
        <f>D94+D96</f>
        <v>0</v>
      </c>
      <c r="E93" s="283">
        <f>E94+E96</f>
        <v>105368167.84</v>
      </c>
    </row>
    <row r="94" spans="1:5" ht="26.25">
      <c r="A94" s="92" t="s">
        <v>297</v>
      </c>
      <c r="B94" s="152" t="s">
        <v>754</v>
      </c>
      <c r="C94" s="98">
        <v>92720200</v>
      </c>
      <c r="D94" s="79"/>
      <c r="E94" s="98">
        <f>C94+D94</f>
        <v>92720200</v>
      </c>
    </row>
    <row r="95" spans="1:5" ht="22.5" customHeight="1">
      <c r="A95" s="92" t="s">
        <v>298</v>
      </c>
      <c r="B95" s="90" t="s">
        <v>293</v>
      </c>
      <c r="C95" s="91">
        <f>C96</f>
        <v>12647967.84</v>
      </c>
      <c r="D95" s="302">
        <f>D96</f>
        <v>0</v>
      </c>
      <c r="E95" s="283">
        <f>E96</f>
        <v>12647967.84</v>
      </c>
    </row>
    <row r="96" spans="1:5" ht="26.25" customHeight="1">
      <c r="A96" s="92" t="s">
        <v>299</v>
      </c>
      <c r="B96" s="90" t="s">
        <v>291</v>
      </c>
      <c r="C96" s="98">
        <v>12647967.84</v>
      </c>
      <c r="D96" s="79"/>
      <c r="E96" s="98">
        <f>C96+D96</f>
        <v>12647967.84</v>
      </c>
    </row>
    <row r="97" spans="1:5" ht="27" customHeight="1">
      <c r="A97" s="28" t="s">
        <v>300</v>
      </c>
      <c r="B97" s="5" t="s">
        <v>241</v>
      </c>
      <c r="C97" s="96">
        <f>C108+C102+C104+C106+C101+C98</f>
        <v>49642415.6</v>
      </c>
      <c r="D97" s="304">
        <f>D108+D102+D104+D106+D101+D98</f>
        <v>0</v>
      </c>
      <c r="E97" s="284">
        <f>E108+E102+E104+E106+E101+E98</f>
        <v>49642415.6</v>
      </c>
    </row>
    <row r="98" spans="1:5" ht="41.25" customHeight="1">
      <c r="A98" s="245" t="s">
        <v>911</v>
      </c>
      <c r="B98" s="246" t="s">
        <v>912</v>
      </c>
      <c r="C98" s="247">
        <f>C99</f>
        <v>20384139.6</v>
      </c>
      <c r="D98" s="302">
        <f>D99</f>
        <v>0</v>
      </c>
      <c r="E98" s="283">
        <f>C98+D98</f>
        <v>20384139.6</v>
      </c>
    </row>
    <row r="99" spans="1:5" ht="40.5" customHeight="1">
      <c r="A99" s="245" t="s">
        <v>913</v>
      </c>
      <c r="B99" s="246" t="s">
        <v>914</v>
      </c>
      <c r="C99" s="247">
        <v>20384139.6</v>
      </c>
      <c r="D99" s="302"/>
      <c r="E99" s="283">
        <f>C99+D99</f>
        <v>20384139.6</v>
      </c>
    </row>
    <row r="100" spans="1:5" ht="27" customHeight="1">
      <c r="A100" s="207" t="s">
        <v>851</v>
      </c>
      <c r="B100" s="208" t="s">
        <v>854</v>
      </c>
      <c r="C100" s="206">
        <f>C101</f>
        <v>4647852</v>
      </c>
      <c r="D100" s="302">
        <f>D101</f>
        <v>0</v>
      </c>
      <c r="E100" s="283">
        <f>C100+D100</f>
        <v>4647852</v>
      </c>
    </row>
    <row r="101" spans="1:5" ht="27" customHeight="1">
      <c r="A101" s="207" t="s">
        <v>852</v>
      </c>
      <c r="B101" s="208" t="s">
        <v>855</v>
      </c>
      <c r="C101" s="206">
        <v>4647852</v>
      </c>
      <c r="D101" s="79"/>
      <c r="E101" s="283">
        <f>C101+D101</f>
        <v>4647852</v>
      </c>
    </row>
    <row r="102" spans="1:5" ht="43.5" customHeight="1">
      <c r="A102" s="42" t="s">
        <v>674</v>
      </c>
      <c r="B102" s="39" t="s">
        <v>675</v>
      </c>
      <c r="C102" s="91">
        <f>C103</f>
        <v>3718929.6</v>
      </c>
      <c r="D102" s="302">
        <f>D103</f>
        <v>0</v>
      </c>
      <c r="E102" s="283">
        <f>E103</f>
        <v>3718929.6</v>
      </c>
    </row>
    <row r="103" spans="1:5" ht="40.5" customHeight="1">
      <c r="A103" s="42" t="s">
        <v>676</v>
      </c>
      <c r="B103" s="39" t="s">
        <v>677</v>
      </c>
      <c r="C103" s="91">
        <v>3718929.6</v>
      </c>
      <c r="D103" s="79"/>
      <c r="E103" s="283">
        <f>C103+D103</f>
        <v>3718929.6</v>
      </c>
    </row>
    <row r="104" spans="1:5" ht="55.5" customHeight="1">
      <c r="A104" s="108" t="s">
        <v>398</v>
      </c>
      <c r="B104" s="109" t="s">
        <v>399</v>
      </c>
      <c r="C104" s="75">
        <f>C105</f>
        <v>5523790.49</v>
      </c>
      <c r="D104" s="75">
        <f>D105</f>
        <v>0</v>
      </c>
      <c r="E104" s="75">
        <f>E105</f>
        <v>5523790.49</v>
      </c>
    </row>
    <row r="105" spans="1:5" ht="54" customHeight="1">
      <c r="A105" s="165" t="s">
        <v>400</v>
      </c>
      <c r="B105" s="109" t="s">
        <v>401</v>
      </c>
      <c r="C105" s="75">
        <v>5523790.49</v>
      </c>
      <c r="D105" s="79"/>
      <c r="E105" s="75">
        <f>C105+D105</f>
        <v>5523790.49</v>
      </c>
    </row>
    <row r="106" spans="1:5" ht="15">
      <c r="A106" s="165" t="s">
        <v>825</v>
      </c>
      <c r="B106" s="110" t="s">
        <v>866</v>
      </c>
      <c r="C106" s="75">
        <f>C107</f>
        <v>141909</v>
      </c>
      <c r="D106" s="75">
        <f>D107</f>
        <v>0</v>
      </c>
      <c r="E106" s="75">
        <f>E107</f>
        <v>141909</v>
      </c>
    </row>
    <row r="107" spans="1:5" ht="15">
      <c r="A107" s="165" t="s">
        <v>826</v>
      </c>
      <c r="B107" s="110" t="s">
        <v>867</v>
      </c>
      <c r="C107" s="75">
        <v>141909</v>
      </c>
      <c r="D107" s="302"/>
      <c r="E107" s="75">
        <f>C107+D107</f>
        <v>141909</v>
      </c>
    </row>
    <row r="108" spans="1:5" ht="15">
      <c r="A108" s="89" t="s">
        <v>301</v>
      </c>
      <c r="B108" s="67" t="s">
        <v>242</v>
      </c>
      <c r="C108" s="91">
        <f>C109</f>
        <v>15225794.91</v>
      </c>
      <c r="D108" s="302">
        <f>D109</f>
        <v>0</v>
      </c>
      <c r="E108" s="283">
        <f>E109</f>
        <v>15225794.91</v>
      </c>
    </row>
    <row r="109" spans="1:5" ht="15">
      <c r="A109" s="92" t="s">
        <v>302</v>
      </c>
      <c r="B109" s="67" t="s">
        <v>243</v>
      </c>
      <c r="C109" s="98">
        <v>15225794.91</v>
      </c>
      <c r="D109" s="79"/>
      <c r="E109" s="98">
        <f>C109+D109</f>
        <v>15225794.91</v>
      </c>
    </row>
    <row r="110" spans="1:5" ht="16.5" customHeight="1">
      <c r="A110" s="28" t="s">
        <v>303</v>
      </c>
      <c r="B110" s="70" t="s">
        <v>346</v>
      </c>
      <c r="C110" s="96">
        <f>C115+C117+C111+C113</f>
        <v>79455763.11</v>
      </c>
      <c r="D110" s="304">
        <f>D115+D117+D111+D113</f>
        <v>0</v>
      </c>
      <c r="E110" s="284">
        <f>E115+E117+E111+E113</f>
        <v>79455763.11</v>
      </c>
    </row>
    <row r="111" spans="1:5" ht="26.25">
      <c r="A111" s="89" t="s">
        <v>373</v>
      </c>
      <c r="B111" s="71" t="s">
        <v>244</v>
      </c>
      <c r="C111" s="91">
        <f>C112</f>
        <v>1740849.05</v>
      </c>
      <c r="D111" s="302">
        <f>D112</f>
        <v>0</v>
      </c>
      <c r="E111" s="283">
        <f>E112</f>
        <v>1740849.05</v>
      </c>
    </row>
    <row r="112" spans="1:5" ht="26.25">
      <c r="A112" s="92" t="s">
        <v>372</v>
      </c>
      <c r="B112" s="71" t="s">
        <v>245</v>
      </c>
      <c r="C112" s="98">
        <v>1740849.05</v>
      </c>
      <c r="D112" s="79"/>
      <c r="E112" s="98">
        <f>C112+D112</f>
        <v>1740849.05</v>
      </c>
    </row>
    <row r="113" spans="1:5" ht="42" customHeight="1">
      <c r="A113" s="69" t="s">
        <v>351</v>
      </c>
      <c r="B113" s="71" t="s">
        <v>347</v>
      </c>
      <c r="C113" s="91">
        <f>C114</f>
        <v>2124500.4</v>
      </c>
      <c r="D113" s="302">
        <f>D114</f>
        <v>0</v>
      </c>
      <c r="E113" s="283">
        <f>E114</f>
        <v>2124500.4</v>
      </c>
    </row>
    <row r="114" spans="1:5" ht="41.25" customHeight="1">
      <c r="A114" s="69" t="s">
        <v>354</v>
      </c>
      <c r="B114" s="71" t="s">
        <v>348</v>
      </c>
      <c r="C114" s="91">
        <v>2124500.4</v>
      </c>
      <c r="D114" s="79"/>
      <c r="E114" s="283">
        <f>C114+D114</f>
        <v>2124500.4</v>
      </c>
    </row>
    <row r="115" spans="1:5" ht="41.25" customHeight="1">
      <c r="A115" s="69" t="s">
        <v>352</v>
      </c>
      <c r="B115" s="71" t="s">
        <v>349</v>
      </c>
      <c r="C115" s="91">
        <f>C116</f>
        <v>11045.41</v>
      </c>
      <c r="D115" s="302">
        <f>D116</f>
        <v>0</v>
      </c>
      <c r="E115" s="283">
        <f>E116</f>
        <v>11045.41</v>
      </c>
    </row>
    <row r="116" spans="1:5" ht="42" customHeight="1">
      <c r="A116" s="69" t="s">
        <v>305</v>
      </c>
      <c r="B116" s="71" t="s">
        <v>350</v>
      </c>
      <c r="C116" s="98">
        <v>11045.41</v>
      </c>
      <c r="D116" s="79"/>
      <c r="E116" s="98">
        <f>C116+D116</f>
        <v>11045.41</v>
      </c>
    </row>
    <row r="117" spans="1:5" ht="15">
      <c r="A117" s="69" t="s">
        <v>353</v>
      </c>
      <c r="B117" s="71" t="s">
        <v>246</v>
      </c>
      <c r="C117" s="91">
        <f>C118</f>
        <v>75579368.25</v>
      </c>
      <c r="D117" s="302">
        <f>D118</f>
        <v>0</v>
      </c>
      <c r="E117" s="283">
        <f>E118</f>
        <v>75579368.25</v>
      </c>
    </row>
    <row r="118" spans="1:5" ht="15">
      <c r="A118" s="69" t="s">
        <v>306</v>
      </c>
      <c r="B118" s="71" t="s">
        <v>247</v>
      </c>
      <c r="C118" s="98">
        <v>75579368.25</v>
      </c>
      <c r="D118" s="79"/>
      <c r="E118" s="98">
        <f>C118+D118</f>
        <v>75579368.25</v>
      </c>
    </row>
    <row r="119" spans="1:5" ht="15">
      <c r="A119" s="49" t="s">
        <v>402</v>
      </c>
      <c r="B119" s="60" t="s">
        <v>403</v>
      </c>
      <c r="C119" s="104">
        <f>C120+C123+C124</f>
        <v>6474366.18</v>
      </c>
      <c r="D119" s="104">
        <f>D120+D123+D124</f>
        <v>0</v>
      </c>
      <c r="E119" s="104">
        <f>E120+E123+E124</f>
        <v>6474366.18</v>
      </c>
    </row>
    <row r="120" spans="1:5" ht="39">
      <c r="A120" s="25" t="s">
        <v>404</v>
      </c>
      <c r="B120" s="39" t="s">
        <v>405</v>
      </c>
      <c r="C120" s="98">
        <f>C121</f>
        <v>293180</v>
      </c>
      <c r="D120" s="98">
        <f>D121</f>
        <v>0</v>
      </c>
      <c r="E120" s="98">
        <f>E121</f>
        <v>293180</v>
      </c>
    </row>
    <row r="121" spans="1:5" ht="39">
      <c r="A121" s="95" t="s">
        <v>406</v>
      </c>
      <c r="B121" s="39" t="s">
        <v>286</v>
      </c>
      <c r="C121" s="98">
        <v>293180</v>
      </c>
      <c r="D121" s="79"/>
      <c r="E121" s="98">
        <f>C121+D121</f>
        <v>293180</v>
      </c>
    </row>
    <row r="122" spans="1:5" ht="39">
      <c r="A122" s="95" t="s">
        <v>407</v>
      </c>
      <c r="B122" s="39" t="s">
        <v>755</v>
      </c>
      <c r="C122" s="98">
        <f>C123</f>
        <v>4140360</v>
      </c>
      <c r="D122" s="98">
        <f>D123</f>
        <v>0</v>
      </c>
      <c r="E122" s="98">
        <f>E123</f>
        <v>4140360</v>
      </c>
    </row>
    <row r="123" spans="1:5" ht="39">
      <c r="A123" s="95" t="s">
        <v>408</v>
      </c>
      <c r="B123" s="39" t="s">
        <v>756</v>
      </c>
      <c r="C123" s="98">
        <v>4140360</v>
      </c>
      <c r="D123" s="79"/>
      <c r="E123" s="98">
        <f>C123+D123</f>
        <v>4140360</v>
      </c>
    </row>
    <row r="124" spans="1:5" ht="15">
      <c r="A124" s="153" t="s">
        <v>761</v>
      </c>
      <c r="B124" s="172" t="s">
        <v>804</v>
      </c>
      <c r="C124" s="98">
        <f>C125</f>
        <v>2040826.18</v>
      </c>
      <c r="D124" s="98">
        <f>D125</f>
        <v>0</v>
      </c>
      <c r="E124" s="98">
        <f>E125</f>
        <v>2040826.18</v>
      </c>
    </row>
    <row r="125" spans="1:5" ht="30">
      <c r="A125" s="153" t="s">
        <v>762</v>
      </c>
      <c r="B125" s="172" t="s">
        <v>805</v>
      </c>
      <c r="C125" s="98">
        <v>2040826.18</v>
      </c>
      <c r="D125" s="79"/>
      <c r="E125" s="98">
        <f>C125+D125</f>
        <v>2040826.18</v>
      </c>
    </row>
    <row r="126" spans="1:5" ht="63.75" customHeight="1">
      <c r="A126" s="209" t="s">
        <v>868</v>
      </c>
      <c r="B126" s="216" t="s">
        <v>869</v>
      </c>
      <c r="C126" s="74">
        <f aca="true" t="shared" si="5" ref="C126:E127">C127</f>
        <v>25800</v>
      </c>
      <c r="D126" s="74">
        <f t="shared" si="5"/>
        <v>0</v>
      </c>
      <c r="E126" s="74">
        <f t="shared" si="5"/>
        <v>25800</v>
      </c>
    </row>
    <row r="127" spans="1:5" ht="65.25" customHeight="1">
      <c r="A127" s="217" t="s">
        <v>870</v>
      </c>
      <c r="B127" s="218" t="s">
        <v>871</v>
      </c>
      <c r="C127" s="75">
        <f t="shared" si="5"/>
        <v>25800</v>
      </c>
      <c r="D127" s="75">
        <f t="shared" si="5"/>
        <v>0</v>
      </c>
      <c r="E127" s="75">
        <f t="shared" si="5"/>
        <v>25800</v>
      </c>
    </row>
    <row r="128" spans="1:5" ht="45">
      <c r="A128" s="217" t="s">
        <v>872</v>
      </c>
      <c r="B128" s="218" t="s">
        <v>873</v>
      </c>
      <c r="C128" s="75">
        <v>25800</v>
      </c>
      <c r="D128" s="219"/>
      <c r="E128" s="75">
        <f>C128+D128</f>
        <v>25800</v>
      </c>
    </row>
    <row r="129" spans="1:5" ht="42.75">
      <c r="A129" s="209" t="s">
        <v>856</v>
      </c>
      <c r="B129" s="210" t="s">
        <v>857</v>
      </c>
      <c r="C129" s="74">
        <f>C130</f>
        <v>-295513.01</v>
      </c>
      <c r="D129" s="74">
        <f>D130</f>
        <v>0</v>
      </c>
      <c r="E129" s="74">
        <f>E130</f>
        <v>-295513.01</v>
      </c>
    </row>
    <row r="130" spans="1:5" ht="45">
      <c r="A130" s="211" t="s">
        <v>858</v>
      </c>
      <c r="B130" s="212" t="s">
        <v>859</v>
      </c>
      <c r="C130" s="75">
        <f>C133+C131+C132</f>
        <v>-295513.01</v>
      </c>
      <c r="D130" s="75">
        <f>D133+D131+D132</f>
        <v>0</v>
      </c>
      <c r="E130" s="75">
        <f>E133+E131+E132</f>
        <v>-295513.01</v>
      </c>
    </row>
    <row r="131" spans="1:5" ht="60">
      <c r="A131" s="211" t="s">
        <v>862</v>
      </c>
      <c r="B131" s="212" t="s">
        <v>865</v>
      </c>
      <c r="C131" s="75">
        <v>-12322.42</v>
      </c>
      <c r="D131" s="75"/>
      <c r="E131" s="75">
        <f>C131+D131</f>
        <v>-12322.42</v>
      </c>
    </row>
    <row r="132" spans="1:5" ht="45">
      <c r="A132" s="211" t="s">
        <v>863</v>
      </c>
      <c r="B132" s="212" t="s">
        <v>864</v>
      </c>
      <c r="C132" s="75">
        <v>-29535.07</v>
      </c>
      <c r="D132" s="75"/>
      <c r="E132" s="75">
        <f>C132+D132</f>
        <v>-29535.07</v>
      </c>
    </row>
    <row r="133" spans="1:5" ht="45">
      <c r="A133" s="211" t="s">
        <v>860</v>
      </c>
      <c r="B133" s="212" t="s">
        <v>861</v>
      </c>
      <c r="C133" s="75">
        <v>-253655.52</v>
      </c>
      <c r="D133" s="75"/>
      <c r="E133" s="75">
        <f>C133+D133</f>
        <v>-253655.52</v>
      </c>
    </row>
    <row r="134" spans="1:5" ht="15">
      <c r="A134" s="29"/>
      <c r="B134" s="5" t="s">
        <v>248</v>
      </c>
      <c r="C134" s="226">
        <f>C17+C90</f>
        <v>300714606.23</v>
      </c>
      <c r="D134" s="304">
        <f>D17+D90</f>
        <v>2717115</v>
      </c>
      <c r="E134" s="284">
        <f>E17+E90</f>
        <v>303431721.23</v>
      </c>
    </row>
  </sheetData>
  <sheetProtection/>
  <mergeCells count="31">
    <mergeCell ref="B4:E4"/>
    <mergeCell ref="B5:E5"/>
    <mergeCell ref="B6:E6"/>
    <mergeCell ref="B7:E7"/>
    <mergeCell ref="B8:E8"/>
    <mergeCell ref="B9:E9"/>
    <mergeCell ref="B1:E1"/>
    <mergeCell ref="B2:E2"/>
    <mergeCell ref="B3:E3"/>
    <mergeCell ref="A27:A28"/>
    <mergeCell ref="B27:B28"/>
    <mergeCell ref="C27:C28"/>
    <mergeCell ref="A13:E13"/>
    <mergeCell ref="B15:E15"/>
    <mergeCell ref="B10:E10"/>
    <mergeCell ref="A11:C11"/>
    <mergeCell ref="A12:E12"/>
    <mergeCell ref="B30:B31"/>
    <mergeCell ref="A33:A34"/>
    <mergeCell ref="B33:B34"/>
    <mergeCell ref="C33:C34"/>
    <mergeCell ref="D27:D28"/>
    <mergeCell ref="D33:D34"/>
    <mergeCell ref="E27:E28"/>
    <mergeCell ref="E33:E34"/>
    <mergeCell ref="C36:C37"/>
    <mergeCell ref="D36:D37"/>
    <mergeCell ref="E36:E37"/>
    <mergeCell ref="A36:A37"/>
    <mergeCell ref="B36:B37"/>
    <mergeCell ref="A30:A31"/>
  </mergeCells>
  <printOptions/>
  <pageMargins left="0.31496062992125984" right="0.31496062992125984" top="0.35433070866141736" bottom="0.35433070866141736" header="0" footer="0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9">
      <selection activeCell="B8" sqref="B8:E8"/>
    </sheetView>
  </sheetViews>
  <sheetFormatPr defaultColWidth="9.140625" defaultRowHeight="15"/>
  <cols>
    <col min="1" max="1" width="24.7109375" style="0" customWidth="1"/>
    <col min="2" max="2" width="31.8515625" style="0" customWidth="1"/>
    <col min="3" max="3" width="14.7109375" style="0" customWidth="1"/>
    <col min="4" max="4" width="14.28125" style="0" customWidth="1"/>
    <col min="5" max="5" width="14.7109375" style="0" customWidth="1"/>
    <col min="6" max="12" width="9.140625" style="0" hidden="1" customWidth="1"/>
  </cols>
  <sheetData>
    <row r="1" spans="1:5" ht="15.75">
      <c r="A1" s="320" t="s">
        <v>179</v>
      </c>
      <c r="B1" s="328"/>
      <c r="C1" s="328"/>
      <c r="D1" s="328"/>
      <c r="E1" s="328"/>
    </row>
    <row r="2" spans="1:5" ht="15.75">
      <c r="A2" s="320" t="s">
        <v>249</v>
      </c>
      <c r="B2" s="328"/>
      <c r="C2" s="328"/>
      <c r="D2" s="328"/>
      <c r="E2" s="328"/>
    </row>
    <row r="3" spans="1:5" ht="15.75">
      <c r="A3" s="30"/>
      <c r="B3" s="320" t="s">
        <v>1</v>
      </c>
      <c r="C3" s="320"/>
      <c r="D3" s="320"/>
      <c r="E3" s="320"/>
    </row>
    <row r="4" spans="1:5" ht="15.75">
      <c r="A4" s="31"/>
      <c r="B4" s="320" t="s">
        <v>2</v>
      </c>
      <c r="C4" s="320"/>
      <c r="D4" s="320"/>
      <c r="E4" s="320"/>
    </row>
    <row r="5" spans="1:5" ht="15.75">
      <c r="A5" s="32"/>
      <c r="B5" s="320" t="s">
        <v>989</v>
      </c>
      <c r="C5" s="320"/>
      <c r="D5" s="320"/>
      <c r="E5" s="320"/>
    </row>
    <row r="6" spans="1:5" ht="15.75">
      <c r="A6" s="320" t="s">
        <v>284</v>
      </c>
      <c r="B6" s="328"/>
      <c r="C6" s="328"/>
      <c r="D6" s="328"/>
      <c r="E6" s="328"/>
    </row>
    <row r="7" spans="1:5" ht="15.75">
      <c r="A7" s="320" t="s">
        <v>249</v>
      </c>
      <c r="B7" s="328"/>
      <c r="C7" s="328"/>
      <c r="D7" s="328"/>
      <c r="E7" s="328"/>
    </row>
    <row r="8" spans="1:5" ht="15.75">
      <c r="A8" s="30"/>
      <c r="B8" s="320" t="s">
        <v>1</v>
      </c>
      <c r="C8" s="320"/>
      <c r="D8" s="320"/>
      <c r="E8" s="320"/>
    </row>
    <row r="9" spans="1:5" ht="15.75">
      <c r="A9" s="31"/>
      <c r="B9" s="320" t="s">
        <v>2</v>
      </c>
      <c r="C9" s="320"/>
      <c r="D9" s="320"/>
      <c r="E9" s="320"/>
    </row>
    <row r="10" spans="1:5" ht="15.75">
      <c r="A10" s="32"/>
      <c r="B10" s="320" t="s">
        <v>811</v>
      </c>
      <c r="C10" s="320"/>
      <c r="D10" s="320"/>
      <c r="E10" s="320"/>
    </row>
    <row r="11" spans="1:5" ht="15.75">
      <c r="A11" s="32"/>
      <c r="B11" s="34"/>
      <c r="C11" s="34"/>
      <c r="D11" s="34"/>
      <c r="E11" s="34"/>
    </row>
    <row r="12" spans="1:5" ht="15.75" customHeight="1">
      <c r="A12" s="326" t="s">
        <v>251</v>
      </c>
      <c r="B12" s="326"/>
      <c r="C12" s="326"/>
      <c r="D12" s="326"/>
      <c r="E12" s="326"/>
    </row>
    <row r="13" spans="1:5" ht="10.5" customHeight="1">
      <c r="A13" s="326" t="s">
        <v>678</v>
      </c>
      <c r="B13" s="326"/>
      <c r="C13" s="326"/>
      <c r="D13" s="326"/>
      <c r="E13" s="326"/>
    </row>
    <row r="14" spans="1:5" ht="8.25" customHeight="1">
      <c r="A14" s="326"/>
      <c r="B14" s="326"/>
      <c r="C14" s="326"/>
      <c r="D14" s="326"/>
      <c r="E14" s="326"/>
    </row>
    <row r="15" spans="1:5" ht="15.75" customHeight="1">
      <c r="A15" s="326" t="s">
        <v>846</v>
      </c>
      <c r="B15" s="326"/>
      <c r="C15" s="326"/>
      <c r="D15" s="326"/>
      <c r="E15" s="326"/>
    </row>
    <row r="16" spans="1:5" ht="15" customHeight="1">
      <c r="A16" s="341" t="s">
        <v>312</v>
      </c>
      <c r="B16" s="342"/>
      <c r="C16" s="342"/>
      <c r="D16" s="342"/>
      <c r="E16" s="342"/>
    </row>
    <row r="17" spans="1:5" ht="15" customHeight="1">
      <c r="A17" s="339" t="s">
        <v>252</v>
      </c>
      <c r="B17" s="339" t="s">
        <v>253</v>
      </c>
      <c r="C17" s="298" t="s">
        <v>356</v>
      </c>
      <c r="D17" s="298" t="s">
        <v>409</v>
      </c>
      <c r="E17" s="343" t="s">
        <v>978</v>
      </c>
    </row>
    <row r="18" spans="1:5" ht="23.25" customHeight="1">
      <c r="A18" s="339"/>
      <c r="B18" s="339"/>
      <c r="C18" s="191"/>
      <c r="D18" s="191"/>
      <c r="E18" s="344"/>
    </row>
    <row r="19" spans="1:5" ht="15" customHeight="1">
      <c r="A19" s="335" t="s">
        <v>254</v>
      </c>
      <c r="B19" s="336" t="s">
        <v>255</v>
      </c>
      <c r="C19" s="337">
        <f>C21+C33</f>
        <v>12231337.109999955</v>
      </c>
      <c r="D19" s="337">
        <f>D21+D33</f>
        <v>0</v>
      </c>
      <c r="E19" s="337">
        <f>E21+E33</f>
        <v>0</v>
      </c>
    </row>
    <row r="20" spans="1:5" ht="25.5" customHeight="1">
      <c r="A20" s="335"/>
      <c r="B20" s="336"/>
      <c r="C20" s="337"/>
      <c r="D20" s="337"/>
      <c r="E20" s="337"/>
    </row>
    <row r="21" spans="1:5" ht="15" customHeight="1">
      <c r="A21" s="335" t="s">
        <v>256</v>
      </c>
      <c r="B21" s="336" t="s">
        <v>257</v>
      </c>
      <c r="C21" s="337">
        <f>C23+C28</f>
        <v>12231337.109999955</v>
      </c>
      <c r="D21" s="338">
        <f>D23+D28</f>
        <v>0</v>
      </c>
      <c r="E21" s="338">
        <f>E23+E28</f>
        <v>0</v>
      </c>
    </row>
    <row r="22" spans="1:5" ht="15">
      <c r="A22" s="335"/>
      <c r="B22" s="336"/>
      <c r="C22" s="337"/>
      <c r="D22" s="338"/>
      <c r="E22" s="338"/>
    </row>
    <row r="23" spans="1:5" ht="25.5">
      <c r="A23" s="188" t="s">
        <v>258</v>
      </c>
      <c r="B23" s="33" t="s">
        <v>259</v>
      </c>
      <c r="C23" s="192">
        <f>C24</f>
        <v>-304156521.23</v>
      </c>
      <c r="D23" s="192">
        <f>D24</f>
        <v>-226334603.41</v>
      </c>
      <c r="E23" s="192">
        <f aca="true" t="shared" si="0" ref="D23:E25">E24</f>
        <v>-220014021</v>
      </c>
    </row>
    <row r="24" spans="1:5" ht="25.5">
      <c r="A24" s="188" t="s">
        <v>260</v>
      </c>
      <c r="B24" s="33" t="s">
        <v>261</v>
      </c>
      <c r="C24" s="192">
        <f>C25</f>
        <v>-304156521.23</v>
      </c>
      <c r="D24" s="192">
        <f t="shared" si="0"/>
        <v>-226334603.41</v>
      </c>
      <c r="E24" s="192">
        <f t="shared" si="0"/>
        <v>-220014021</v>
      </c>
    </row>
    <row r="25" spans="1:5" ht="25.5">
      <c r="A25" s="188" t="s">
        <v>262</v>
      </c>
      <c r="B25" s="33" t="s">
        <v>263</v>
      </c>
      <c r="C25" s="192">
        <f>C26</f>
        <v>-304156521.23</v>
      </c>
      <c r="D25" s="192">
        <f t="shared" si="0"/>
        <v>-226334603.41</v>
      </c>
      <c r="E25" s="192">
        <f t="shared" si="0"/>
        <v>-220014021</v>
      </c>
    </row>
    <row r="26" spans="1:5" ht="15" customHeight="1">
      <c r="A26" s="339" t="s">
        <v>264</v>
      </c>
      <c r="B26" s="340" t="s">
        <v>265</v>
      </c>
      <c r="C26" s="333">
        <v>-304156521.23</v>
      </c>
      <c r="D26" s="333">
        <v>-226334603.41</v>
      </c>
      <c r="E26" s="333">
        <v>-220014021</v>
      </c>
    </row>
    <row r="27" spans="1:5" ht="24.75" customHeight="1">
      <c r="A27" s="339"/>
      <c r="B27" s="340"/>
      <c r="C27" s="334"/>
      <c r="D27" s="334"/>
      <c r="E27" s="334"/>
    </row>
    <row r="28" spans="1:5" ht="25.5">
      <c r="A28" s="188" t="s">
        <v>266</v>
      </c>
      <c r="B28" s="33" t="s">
        <v>267</v>
      </c>
      <c r="C28" s="192">
        <f aca="true" t="shared" si="1" ref="C28:E30">C29</f>
        <v>316387858.34</v>
      </c>
      <c r="D28" s="192">
        <f t="shared" si="1"/>
        <v>226334603.41</v>
      </c>
      <c r="E28" s="192">
        <f t="shared" si="1"/>
        <v>220014021</v>
      </c>
    </row>
    <row r="29" spans="1:12" ht="25.5">
      <c r="A29" s="188" t="s">
        <v>268</v>
      </c>
      <c r="B29" s="33" t="s">
        <v>269</v>
      </c>
      <c r="C29" s="192">
        <f t="shared" si="1"/>
        <v>316387858.34</v>
      </c>
      <c r="D29" s="192">
        <f t="shared" si="1"/>
        <v>226334603.41</v>
      </c>
      <c r="E29" s="192">
        <f t="shared" si="1"/>
        <v>220014021</v>
      </c>
      <c r="L29" t="s">
        <v>883</v>
      </c>
    </row>
    <row r="30" spans="1:5" ht="25.5">
      <c r="A30" s="188" t="s">
        <v>270</v>
      </c>
      <c r="B30" s="33" t="s">
        <v>271</v>
      </c>
      <c r="C30" s="192">
        <f t="shared" si="1"/>
        <v>316387858.34</v>
      </c>
      <c r="D30" s="192">
        <f t="shared" si="1"/>
        <v>226334603.41</v>
      </c>
      <c r="E30" s="192">
        <f t="shared" si="1"/>
        <v>220014021</v>
      </c>
    </row>
    <row r="31" spans="1:5" ht="15" customHeight="1">
      <c r="A31" s="329" t="s">
        <v>272</v>
      </c>
      <c r="B31" s="331" t="s">
        <v>273</v>
      </c>
      <c r="C31" s="333">
        <v>316387858.34</v>
      </c>
      <c r="D31" s="333">
        <v>226334603.41</v>
      </c>
      <c r="E31" s="333">
        <v>220014021</v>
      </c>
    </row>
    <row r="32" spans="1:5" ht="15">
      <c r="A32" s="330"/>
      <c r="B32" s="332"/>
      <c r="C32" s="334"/>
      <c r="D32" s="334"/>
      <c r="E32" s="334"/>
    </row>
    <row r="33" spans="1:5" ht="38.25">
      <c r="A33" s="197" t="s">
        <v>836</v>
      </c>
      <c r="B33" s="198" t="s">
        <v>837</v>
      </c>
      <c r="C33" s="199">
        <f>C34</f>
        <v>0</v>
      </c>
      <c r="D33" s="199">
        <f>D34</f>
        <v>0</v>
      </c>
      <c r="E33" s="199">
        <f>E34</f>
        <v>0</v>
      </c>
    </row>
    <row r="34" spans="1:5" ht="38.25">
      <c r="A34" s="189" t="s">
        <v>838</v>
      </c>
      <c r="B34" s="194" t="s">
        <v>839</v>
      </c>
      <c r="C34" s="199">
        <f>C39+C35</f>
        <v>0</v>
      </c>
      <c r="D34" s="199">
        <f>D39+D35</f>
        <v>0</v>
      </c>
      <c r="E34" s="199">
        <f>E39+E35</f>
        <v>0</v>
      </c>
    </row>
    <row r="35" spans="1:5" ht="38.25">
      <c r="A35" s="213" t="s">
        <v>838</v>
      </c>
      <c r="B35" s="215" t="s">
        <v>874</v>
      </c>
      <c r="C35" s="214">
        <f>C36</f>
        <v>-724800</v>
      </c>
      <c r="D35" s="214">
        <f aca="true" t="shared" si="2" ref="D35:E37">D36</f>
        <v>0</v>
      </c>
      <c r="E35" s="192">
        <f t="shared" si="2"/>
        <v>0</v>
      </c>
    </row>
    <row r="36" spans="1:5" ht="51">
      <c r="A36" s="213" t="s">
        <v>875</v>
      </c>
      <c r="B36" s="215" t="s">
        <v>876</v>
      </c>
      <c r="C36" s="214">
        <f>C37</f>
        <v>-724800</v>
      </c>
      <c r="D36" s="214">
        <f t="shared" si="2"/>
        <v>0</v>
      </c>
      <c r="E36" s="192">
        <f t="shared" si="2"/>
        <v>0</v>
      </c>
    </row>
    <row r="37" spans="1:5" ht="63.75">
      <c r="A37" s="213" t="s">
        <v>877</v>
      </c>
      <c r="B37" s="215" t="s">
        <v>878</v>
      </c>
      <c r="C37" s="214">
        <f>C38</f>
        <v>-724800</v>
      </c>
      <c r="D37" s="214">
        <f t="shared" si="2"/>
        <v>0</v>
      </c>
      <c r="E37" s="192">
        <f t="shared" si="2"/>
        <v>0</v>
      </c>
    </row>
    <row r="38" spans="1:5" ht="63.75">
      <c r="A38" s="213" t="s">
        <v>879</v>
      </c>
      <c r="B38" s="215" t="s">
        <v>878</v>
      </c>
      <c r="C38" s="214">
        <v>-724800</v>
      </c>
      <c r="D38" s="214"/>
      <c r="E38" s="192"/>
    </row>
    <row r="39" spans="1:5" ht="38.25">
      <c r="A39" s="190" t="s">
        <v>840</v>
      </c>
      <c r="B39" s="195" t="s">
        <v>841</v>
      </c>
      <c r="C39" s="193">
        <v>724800</v>
      </c>
      <c r="D39" s="193">
        <f>D40</f>
        <v>0</v>
      </c>
      <c r="E39" s="192">
        <f>E40</f>
        <v>0</v>
      </c>
    </row>
    <row r="40" spans="1:5" ht="63.75">
      <c r="A40" s="190" t="s">
        <v>842</v>
      </c>
      <c r="B40" s="195" t="s">
        <v>843</v>
      </c>
      <c r="C40" s="193">
        <v>724800</v>
      </c>
      <c r="D40" s="193">
        <f>D41</f>
        <v>0</v>
      </c>
      <c r="E40" s="192">
        <f>E41</f>
        <v>0</v>
      </c>
    </row>
    <row r="41" spans="1:5" ht="76.5">
      <c r="A41" s="190" t="s">
        <v>844</v>
      </c>
      <c r="B41" s="195" t="s">
        <v>845</v>
      </c>
      <c r="C41" s="193">
        <v>724800</v>
      </c>
      <c r="D41" s="193"/>
      <c r="E41" s="192"/>
    </row>
  </sheetData>
  <sheetProtection/>
  <mergeCells count="37">
    <mergeCell ref="A13:E14"/>
    <mergeCell ref="A6:E6"/>
    <mergeCell ref="A7:E7"/>
    <mergeCell ref="B8:E8"/>
    <mergeCell ref="B9:E9"/>
    <mergeCell ref="B10:E10"/>
    <mergeCell ref="A12:E12"/>
    <mergeCell ref="A15:E15"/>
    <mergeCell ref="A16:E16"/>
    <mergeCell ref="A17:A18"/>
    <mergeCell ref="B17:B18"/>
    <mergeCell ref="E17:E18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26:A27"/>
    <mergeCell ref="B26:B27"/>
    <mergeCell ref="C26:C27"/>
    <mergeCell ref="D26:D27"/>
    <mergeCell ref="E26:E27"/>
    <mergeCell ref="A1:E1"/>
    <mergeCell ref="A2:E2"/>
    <mergeCell ref="B3:E3"/>
    <mergeCell ref="B4:E4"/>
    <mergeCell ref="B5:E5"/>
    <mergeCell ref="A31:A32"/>
    <mergeCell ref="B31:B32"/>
    <mergeCell ref="C31:C32"/>
    <mergeCell ref="D31:D32"/>
    <mergeCell ref="E31:E32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9"/>
  <sheetViews>
    <sheetView view="pageBreakPreview" zoomScaleSheetLayoutView="100" zoomScalePageLayoutView="0" workbookViewId="0" topLeftCell="A31">
      <selection activeCell="F35" sqref="F35:F37"/>
    </sheetView>
  </sheetViews>
  <sheetFormatPr defaultColWidth="9.140625" defaultRowHeight="15"/>
  <cols>
    <col min="1" max="1" width="68.00390625" style="118" customWidth="1"/>
    <col min="2" max="2" width="11.00390625" style="118" customWidth="1"/>
    <col min="3" max="3" width="4.7109375" style="118" customWidth="1"/>
    <col min="4" max="4" width="15.28125" style="118" customWidth="1"/>
    <col min="5" max="5" width="14.7109375" style="118" customWidth="1"/>
    <col min="6" max="6" width="16.57421875" style="118" customWidth="1"/>
    <col min="7" max="16384" width="9.140625" style="118" customWidth="1"/>
  </cols>
  <sheetData>
    <row r="1" spans="1:6" ht="15.75">
      <c r="A1" s="345" t="s">
        <v>290</v>
      </c>
      <c r="B1" s="345"/>
      <c r="C1" s="345"/>
      <c r="D1" s="345"/>
      <c r="E1" s="345"/>
      <c r="F1" s="345"/>
    </row>
    <row r="2" spans="1:6" ht="15.75">
      <c r="A2" s="345" t="s">
        <v>0</v>
      </c>
      <c r="B2" s="345"/>
      <c r="C2" s="345"/>
      <c r="D2" s="345"/>
      <c r="E2" s="345"/>
      <c r="F2" s="345"/>
    </row>
    <row r="3" spans="1:6" ht="15.75">
      <c r="A3" s="183"/>
      <c r="B3" s="345" t="s">
        <v>1</v>
      </c>
      <c r="C3" s="345"/>
      <c r="D3" s="345"/>
      <c r="E3" s="345"/>
      <c r="F3" s="345"/>
    </row>
    <row r="4" spans="1:6" ht="15.75">
      <c r="A4" s="183"/>
      <c r="B4" s="345" t="s">
        <v>2</v>
      </c>
      <c r="C4" s="345"/>
      <c r="D4" s="345"/>
      <c r="E4" s="345"/>
      <c r="F4" s="345"/>
    </row>
    <row r="5" spans="1:6" ht="15.75">
      <c r="A5" s="345" t="s">
        <v>989</v>
      </c>
      <c r="B5" s="345"/>
      <c r="C5" s="345"/>
      <c r="D5" s="345"/>
      <c r="E5" s="345"/>
      <c r="F5" s="345"/>
    </row>
    <row r="6" spans="1:6" ht="15.75">
      <c r="A6" s="345" t="s">
        <v>250</v>
      </c>
      <c r="B6" s="345"/>
      <c r="C6" s="345"/>
      <c r="D6" s="345"/>
      <c r="E6" s="345"/>
      <c r="F6" s="345"/>
    </row>
    <row r="7" spans="1:6" ht="15.75">
      <c r="A7" s="345" t="s">
        <v>0</v>
      </c>
      <c r="B7" s="345"/>
      <c r="C7" s="345"/>
      <c r="D7" s="345"/>
      <c r="E7" s="345"/>
      <c r="F7" s="345"/>
    </row>
    <row r="8" spans="1:6" ht="15.75" customHeight="1">
      <c r="A8" s="117"/>
      <c r="B8" s="345" t="s">
        <v>1</v>
      </c>
      <c r="C8" s="345"/>
      <c r="D8" s="345"/>
      <c r="E8" s="345"/>
      <c r="F8" s="345"/>
    </row>
    <row r="9" spans="1:6" ht="15.75" customHeight="1">
      <c r="A9" s="117"/>
      <c r="B9" s="345" t="s">
        <v>2</v>
      </c>
      <c r="C9" s="345"/>
      <c r="D9" s="345"/>
      <c r="E9" s="345"/>
      <c r="F9" s="345"/>
    </row>
    <row r="10" spans="1:6" ht="15.75">
      <c r="A10" s="345" t="s">
        <v>811</v>
      </c>
      <c r="B10" s="345"/>
      <c r="C10" s="345"/>
      <c r="D10" s="345"/>
      <c r="E10" s="345"/>
      <c r="F10" s="345"/>
    </row>
    <row r="11" spans="1:4" ht="15.75">
      <c r="A11" s="83"/>
      <c r="B11" s="83"/>
      <c r="C11" s="83"/>
      <c r="D11" s="83"/>
    </row>
    <row r="12" spans="1:6" ht="15.75" customHeight="1">
      <c r="A12" s="347" t="s">
        <v>8</v>
      </c>
      <c r="B12" s="347"/>
      <c r="C12" s="347"/>
      <c r="D12" s="347"/>
      <c r="E12" s="347"/>
      <c r="F12" s="347"/>
    </row>
    <row r="13" spans="1:6" ht="15.75" customHeight="1">
      <c r="A13" s="347" t="s">
        <v>19</v>
      </c>
      <c r="B13" s="347"/>
      <c r="C13" s="347"/>
      <c r="D13" s="347"/>
      <c r="E13" s="347"/>
      <c r="F13" s="347"/>
    </row>
    <row r="14" spans="1:6" ht="15.75" customHeight="1">
      <c r="A14" s="347" t="s">
        <v>20</v>
      </c>
      <c r="B14" s="347"/>
      <c r="C14" s="347"/>
      <c r="D14" s="347"/>
      <c r="E14" s="347"/>
      <c r="F14" s="347"/>
    </row>
    <row r="15" spans="1:6" ht="34.5" customHeight="1">
      <c r="A15" s="347" t="s">
        <v>691</v>
      </c>
      <c r="B15" s="347"/>
      <c r="C15" s="347"/>
      <c r="D15" s="347"/>
      <c r="E15" s="347"/>
      <c r="F15" s="347"/>
    </row>
    <row r="16" spans="1:6" ht="21.75" customHeight="1">
      <c r="A16" s="346" t="s">
        <v>294</v>
      </c>
      <c r="B16" s="346"/>
      <c r="C16" s="346"/>
      <c r="D16" s="346"/>
      <c r="E16" s="346"/>
      <c r="F16" s="346"/>
    </row>
    <row r="17" spans="1:6" ht="15.75" customHeight="1">
      <c r="A17" s="348" t="s">
        <v>9</v>
      </c>
      <c r="B17" s="348" t="s">
        <v>10</v>
      </c>
      <c r="C17" s="348" t="s">
        <v>11</v>
      </c>
      <c r="D17" s="349" t="s">
        <v>672</v>
      </c>
      <c r="E17" s="349" t="s">
        <v>824</v>
      </c>
      <c r="F17" s="349" t="s">
        <v>672</v>
      </c>
    </row>
    <row r="18" spans="1:6" ht="24.75" customHeight="1">
      <c r="A18" s="348"/>
      <c r="B18" s="348"/>
      <c r="C18" s="348"/>
      <c r="D18" s="350"/>
      <c r="E18" s="350"/>
      <c r="F18" s="350"/>
    </row>
    <row r="19" spans="1:6" ht="25.5" customHeight="1">
      <c r="A19" s="43" t="s">
        <v>521</v>
      </c>
      <c r="B19" s="50" t="s">
        <v>522</v>
      </c>
      <c r="C19" s="25"/>
      <c r="D19" s="74">
        <f>D20+D38+D48+D52+D78+D86+D107+D112+D117</f>
        <v>160866750.67</v>
      </c>
      <c r="E19" s="74">
        <f>E20+E38+E48+E52+E78+E86+E107+E112+E117</f>
        <v>455676.00999999995</v>
      </c>
      <c r="F19" s="74">
        <f>F20+F38+F48+F52+F78+F86+F107+F112+F117</f>
        <v>161322426.68</v>
      </c>
    </row>
    <row r="20" spans="1:6" s="119" customFormat="1" ht="17.25" customHeight="1">
      <c r="A20" s="43" t="s">
        <v>77</v>
      </c>
      <c r="B20" s="50" t="s">
        <v>523</v>
      </c>
      <c r="C20" s="49"/>
      <c r="D20" s="74">
        <f>D21+D28+D31+D33+D35</f>
        <v>12613557.620000001</v>
      </c>
      <c r="E20" s="74">
        <f>E21+E28+E31+E33+E35</f>
        <v>0</v>
      </c>
      <c r="F20" s="74">
        <f>F21+F28+F31+F33+F35</f>
        <v>12613557.620000001</v>
      </c>
    </row>
    <row r="21" spans="1:6" ht="27.75" customHeight="1">
      <c r="A21" s="46" t="s">
        <v>78</v>
      </c>
      <c r="B21" s="114" t="s">
        <v>524</v>
      </c>
      <c r="C21" s="38"/>
      <c r="D21" s="75">
        <f>D24+D25+D27+D26+D22+D23</f>
        <v>10147041.440000001</v>
      </c>
      <c r="E21" s="75">
        <f>E24+E25+E27+E26+E22+E23</f>
        <v>-22.64</v>
      </c>
      <c r="F21" s="75">
        <f>F24+F25+F27+F26+F22+F23</f>
        <v>10147018.8</v>
      </c>
    </row>
    <row r="22" spans="1:6" ht="38.25">
      <c r="A22" s="58" t="s">
        <v>827</v>
      </c>
      <c r="B22" s="185" t="s">
        <v>828</v>
      </c>
      <c r="C22" s="25">
        <v>200</v>
      </c>
      <c r="D22" s="75">
        <v>1545000</v>
      </c>
      <c r="E22" s="145"/>
      <c r="F22" s="75">
        <f aca="true" t="shared" si="0" ref="F22:F27">D22+E22</f>
        <v>1545000</v>
      </c>
    </row>
    <row r="23" spans="1:6" ht="39.75" customHeight="1">
      <c r="A23" s="58" t="s">
        <v>829</v>
      </c>
      <c r="B23" s="185" t="s">
        <v>828</v>
      </c>
      <c r="C23" s="25">
        <v>600</v>
      </c>
      <c r="D23" s="75">
        <v>1000000</v>
      </c>
      <c r="E23" s="145"/>
      <c r="F23" s="75">
        <f t="shared" si="0"/>
        <v>1000000</v>
      </c>
    </row>
    <row r="24" spans="1:6" ht="38.25" customHeight="1">
      <c r="A24" s="26" t="s">
        <v>525</v>
      </c>
      <c r="B24" s="114" t="s">
        <v>526</v>
      </c>
      <c r="C24" s="116">
        <v>200</v>
      </c>
      <c r="D24" s="75">
        <v>3242388.2</v>
      </c>
      <c r="E24" s="145">
        <v>-22.64</v>
      </c>
      <c r="F24" s="75">
        <f t="shared" si="0"/>
        <v>3242365.56</v>
      </c>
    </row>
    <row r="25" spans="1:6" ht="41.25" customHeight="1">
      <c r="A25" s="26" t="s">
        <v>527</v>
      </c>
      <c r="B25" s="114" t="s">
        <v>526</v>
      </c>
      <c r="C25" s="116">
        <v>600</v>
      </c>
      <c r="D25" s="75">
        <v>3455243.24</v>
      </c>
      <c r="E25" s="145"/>
      <c r="F25" s="75">
        <f t="shared" si="0"/>
        <v>3455243.24</v>
      </c>
    </row>
    <row r="26" spans="1:6" ht="41.25" customHeight="1">
      <c r="A26" s="26" t="s">
        <v>769</v>
      </c>
      <c r="B26" s="154" t="s">
        <v>768</v>
      </c>
      <c r="C26" s="155">
        <v>200</v>
      </c>
      <c r="D26" s="75">
        <v>505050.51</v>
      </c>
      <c r="E26" s="145"/>
      <c r="F26" s="75">
        <f t="shared" si="0"/>
        <v>505050.51</v>
      </c>
    </row>
    <row r="27" spans="1:6" ht="38.25">
      <c r="A27" s="39" t="s">
        <v>528</v>
      </c>
      <c r="B27" s="134" t="s">
        <v>529</v>
      </c>
      <c r="C27" s="136">
        <v>200</v>
      </c>
      <c r="D27" s="75">
        <v>399359.49</v>
      </c>
      <c r="E27" s="145"/>
      <c r="F27" s="75">
        <f t="shared" si="0"/>
        <v>399359.49</v>
      </c>
    </row>
    <row r="28" spans="1:6" ht="18.75" customHeight="1">
      <c r="A28" s="26" t="s">
        <v>86</v>
      </c>
      <c r="B28" s="154" t="s">
        <v>770</v>
      </c>
      <c r="C28" s="155"/>
      <c r="D28" s="192">
        <f>D29+D30</f>
        <v>95100</v>
      </c>
      <c r="E28" s="192">
        <f>E29+E30</f>
        <v>0</v>
      </c>
      <c r="F28" s="192">
        <f>F29+F30</f>
        <v>95100</v>
      </c>
    </row>
    <row r="29" spans="1:6" ht="25.5">
      <c r="A29" s="26" t="s">
        <v>771</v>
      </c>
      <c r="B29" s="154" t="s">
        <v>772</v>
      </c>
      <c r="C29" s="155">
        <v>200</v>
      </c>
      <c r="D29" s="192">
        <v>70100</v>
      </c>
      <c r="E29" s="145"/>
      <c r="F29" s="192">
        <f>D29+E29</f>
        <v>70100</v>
      </c>
    </row>
    <row r="30" spans="1:6" ht="25.5">
      <c r="A30" s="26" t="s">
        <v>773</v>
      </c>
      <c r="B30" s="154" t="s">
        <v>772</v>
      </c>
      <c r="C30" s="155">
        <v>300</v>
      </c>
      <c r="D30" s="192">
        <v>25000</v>
      </c>
      <c r="E30" s="145"/>
      <c r="F30" s="192">
        <f>D30+E30</f>
        <v>25000</v>
      </c>
    </row>
    <row r="31" spans="1:6" ht="15">
      <c r="A31" s="26" t="s">
        <v>820</v>
      </c>
      <c r="B31" s="179" t="s">
        <v>821</v>
      </c>
      <c r="C31" s="180"/>
      <c r="D31" s="192">
        <f>D32</f>
        <v>1129426.18</v>
      </c>
      <c r="E31" s="192">
        <f>E32</f>
        <v>0</v>
      </c>
      <c r="F31" s="192">
        <f>F32</f>
        <v>1129426.18</v>
      </c>
    </row>
    <row r="32" spans="1:6" ht="39" customHeight="1">
      <c r="A32" s="26" t="s">
        <v>987</v>
      </c>
      <c r="B32" s="179" t="s">
        <v>822</v>
      </c>
      <c r="C32" s="180">
        <v>200</v>
      </c>
      <c r="D32" s="75">
        <v>1129426.18</v>
      </c>
      <c r="E32" s="145"/>
      <c r="F32" s="75">
        <f>D32+E32</f>
        <v>1129426.18</v>
      </c>
    </row>
    <row r="33" spans="1:6" ht="29.25" customHeight="1">
      <c r="A33" s="26" t="s">
        <v>975</v>
      </c>
      <c r="B33" s="291" t="s">
        <v>977</v>
      </c>
      <c r="C33" s="292"/>
      <c r="D33" s="75">
        <f>D34</f>
        <v>1241990</v>
      </c>
      <c r="E33" s="75">
        <f>E34</f>
        <v>-1241990</v>
      </c>
      <c r="F33" s="75">
        <f>F34</f>
        <v>0</v>
      </c>
    </row>
    <row r="34" spans="1:6" ht="54.75" customHeight="1">
      <c r="A34" s="26" t="s">
        <v>967</v>
      </c>
      <c r="B34" s="291" t="s">
        <v>976</v>
      </c>
      <c r="C34" s="292">
        <v>200</v>
      </c>
      <c r="D34" s="75">
        <v>1241990</v>
      </c>
      <c r="E34" s="145">
        <v>-1241990</v>
      </c>
      <c r="F34" s="75">
        <f>D34+E34</f>
        <v>0</v>
      </c>
    </row>
    <row r="35" spans="1:6" ht="39" customHeight="1">
      <c r="A35" s="26" t="s">
        <v>984</v>
      </c>
      <c r="B35" s="307" t="s">
        <v>983</v>
      </c>
      <c r="C35" s="308"/>
      <c r="D35" s="75">
        <f>D36+D37</f>
        <v>0</v>
      </c>
      <c r="E35" s="75">
        <f>E36+E37</f>
        <v>1242012.64</v>
      </c>
      <c r="F35" s="75">
        <f>F36+F37</f>
        <v>1242012.64</v>
      </c>
    </row>
    <row r="36" spans="1:6" ht="63.75">
      <c r="A36" s="26" t="s">
        <v>981</v>
      </c>
      <c r="B36" s="307" t="s">
        <v>985</v>
      </c>
      <c r="C36" s="306">
        <v>200</v>
      </c>
      <c r="D36" s="75"/>
      <c r="E36" s="145">
        <v>1241990</v>
      </c>
      <c r="F36" s="75">
        <f>D36+E36</f>
        <v>1241990</v>
      </c>
    </row>
    <row r="37" spans="1:6" ht="63.75">
      <c r="A37" s="26" t="s">
        <v>982</v>
      </c>
      <c r="B37" s="307" t="s">
        <v>986</v>
      </c>
      <c r="C37" s="306">
        <v>200</v>
      </c>
      <c r="D37" s="75"/>
      <c r="E37" s="145">
        <v>22.64</v>
      </c>
      <c r="F37" s="75">
        <f>D37+E37</f>
        <v>22.64</v>
      </c>
    </row>
    <row r="38" spans="1:6" ht="30" customHeight="1">
      <c r="A38" s="51" t="s">
        <v>87</v>
      </c>
      <c r="B38" s="44" t="s">
        <v>530</v>
      </c>
      <c r="C38" s="136"/>
      <c r="D38" s="74">
        <f>D39</f>
        <v>6254223.72</v>
      </c>
      <c r="E38" s="74">
        <f>E39</f>
        <v>-74500</v>
      </c>
      <c r="F38" s="74">
        <f>F39</f>
        <v>6179723.72</v>
      </c>
    </row>
    <row r="39" spans="1:6" ht="27.75" customHeight="1">
      <c r="A39" s="26" t="s">
        <v>88</v>
      </c>
      <c r="B39" s="134" t="s">
        <v>531</v>
      </c>
      <c r="C39" s="136"/>
      <c r="D39" s="75">
        <f>SUM(D40:D47)</f>
        <v>6254223.72</v>
      </c>
      <c r="E39" s="75">
        <f>SUM(E40:E47)</f>
        <v>-74500</v>
      </c>
      <c r="F39" s="75">
        <f>SUM(F40:F47)</f>
        <v>6179723.72</v>
      </c>
    </row>
    <row r="40" spans="1:6" ht="40.5" customHeight="1">
      <c r="A40" s="26" t="s">
        <v>774</v>
      </c>
      <c r="B40" s="154" t="s">
        <v>775</v>
      </c>
      <c r="C40" s="155">
        <v>200</v>
      </c>
      <c r="D40" s="75">
        <v>365180.4</v>
      </c>
      <c r="E40" s="145"/>
      <c r="F40" s="75">
        <f aca="true" t="shared" si="1" ref="F40:F45">D40+E40</f>
        <v>365180.4</v>
      </c>
    </row>
    <row r="41" spans="1:6" ht="42" customHeight="1">
      <c r="A41" s="26" t="s">
        <v>776</v>
      </c>
      <c r="B41" s="154" t="s">
        <v>775</v>
      </c>
      <c r="C41" s="155">
        <v>600</v>
      </c>
      <c r="D41" s="75">
        <v>1338994.8</v>
      </c>
      <c r="E41" s="145">
        <v>-74500</v>
      </c>
      <c r="F41" s="75">
        <f t="shared" si="1"/>
        <v>1264494.8</v>
      </c>
    </row>
    <row r="42" spans="1:6" ht="76.5">
      <c r="A42" s="3" t="s">
        <v>962</v>
      </c>
      <c r="B42" s="132" t="s">
        <v>695</v>
      </c>
      <c r="C42" s="132">
        <v>200</v>
      </c>
      <c r="D42" s="192">
        <v>914631.15</v>
      </c>
      <c r="E42" s="145"/>
      <c r="F42" s="75">
        <f t="shared" si="1"/>
        <v>914631.15</v>
      </c>
    </row>
    <row r="43" spans="1:6" ht="76.5">
      <c r="A43" s="3" t="s">
        <v>963</v>
      </c>
      <c r="B43" s="132" t="s">
        <v>695</v>
      </c>
      <c r="C43" s="132">
        <v>600</v>
      </c>
      <c r="D43" s="192">
        <v>2806928</v>
      </c>
      <c r="E43" s="145"/>
      <c r="F43" s="75">
        <f t="shared" si="1"/>
        <v>2806928</v>
      </c>
    </row>
    <row r="44" spans="1:6" ht="78.75" customHeight="1">
      <c r="A44" s="37" t="s">
        <v>366</v>
      </c>
      <c r="B44" s="114" t="s">
        <v>532</v>
      </c>
      <c r="C44" s="115">
        <v>600</v>
      </c>
      <c r="D44" s="75">
        <v>80914</v>
      </c>
      <c r="E44" s="145"/>
      <c r="F44" s="75">
        <f t="shared" si="1"/>
        <v>80914</v>
      </c>
    </row>
    <row r="45" spans="1:6" ht="30" customHeight="1">
      <c r="A45" s="355" t="s">
        <v>665</v>
      </c>
      <c r="B45" s="357" t="s">
        <v>533</v>
      </c>
      <c r="C45" s="359">
        <v>200</v>
      </c>
      <c r="D45" s="351">
        <v>51890</v>
      </c>
      <c r="E45" s="353"/>
      <c r="F45" s="351">
        <f t="shared" si="1"/>
        <v>51890</v>
      </c>
    </row>
    <row r="46" spans="1:6" ht="60" customHeight="1">
      <c r="A46" s="356"/>
      <c r="B46" s="358"/>
      <c r="C46" s="360"/>
      <c r="D46" s="352"/>
      <c r="E46" s="354"/>
      <c r="F46" s="352"/>
    </row>
    <row r="47" spans="1:6" ht="62.25" customHeight="1">
      <c r="A47" s="39" t="s">
        <v>534</v>
      </c>
      <c r="B47" s="114" t="s">
        <v>535</v>
      </c>
      <c r="C47" s="116">
        <v>300</v>
      </c>
      <c r="D47" s="75">
        <v>695685.37</v>
      </c>
      <c r="E47" s="145"/>
      <c r="F47" s="75">
        <f>D47+E47</f>
        <v>695685.37</v>
      </c>
    </row>
    <row r="48" spans="1:6" ht="15" customHeight="1">
      <c r="A48" s="48" t="s">
        <v>117</v>
      </c>
      <c r="B48" s="44" t="s">
        <v>536</v>
      </c>
      <c r="C48" s="52"/>
      <c r="D48" s="74">
        <f>D49</f>
        <v>536400</v>
      </c>
      <c r="E48" s="74">
        <f>E49</f>
        <v>21000</v>
      </c>
      <c r="F48" s="74">
        <f>F49</f>
        <v>557400</v>
      </c>
    </row>
    <row r="49" spans="1:6" ht="20.25" customHeight="1">
      <c r="A49" s="26" t="s">
        <v>118</v>
      </c>
      <c r="B49" s="114" t="s">
        <v>537</v>
      </c>
      <c r="C49" s="116"/>
      <c r="D49" s="75">
        <f>D50+D51</f>
        <v>536400</v>
      </c>
      <c r="E49" s="75">
        <f>E50+E51</f>
        <v>21000</v>
      </c>
      <c r="F49" s="75">
        <f>F50+F51</f>
        <v>557400</v>
      </c>
    </row>
    <row r="50" spans="1:6" ht="39" customHeight="1">
      <c r="A50" s="26" t="s">
        <v>127</v>
      </c>
      <c r="B50" s="114" t="s">
        <v>538</v>
      </c>
      <c r="C50" s="116">
        <v>200</v>
      </c>
      <c r="D50" s="75">
        <v>496400</v>
      </c>
      <c r="E50" s="145">
        <v>21000</v>
      </c>
      <c r="F50" s="75">
        <f>D50+E50</f>
        <v>517400</v>
      </c>
    </row>
    <row r="51" spans="1:6" ht="49.5" customHeight="1">
      <c r="A51" s="26" t="s">
        <v>119</v>
      </c>
      <c r="B51" s="114" t="s">
        <v>538</v>
      </c>
      <c r="C51" s="116">
        <v>600</v>
      </c>
      <c r="D51" s="75">
        <v>40000</v>
      </c>
      <c r="E51" s="145"/>
      <c r="F51" s="75">
        <f>D51+E51</f>
        <v>40000</v>
      </c>
    </row>
    <row r="52" spans="1:6" ht="18.75" customHeight="1">
      <c r="A52" s="48" t="s">
        <v>89</v>
      </c>
      <c r="B52" s="44" t="s">
        <v>539</v>
      </c>
      <c r="C52" s="116"/>
      <c r="D52" s="74">
        <f>D53+D61+D75</f>
        <v>58512910.690000005</v>
      </c>
      <c r="E52" s="74">
        <f>E53+E61+E75</f>
        <v>644925.22</v>
      </c>
      <c r="F52" s="74">
        <f>F53+F61+F75</f>
        <v>59157835.91000001</v>
      </c>
    </row>
    <row r="53" spans="1:6" ht="21" customHeight="1">
      <c r="A53" s="26" t="s">
        <v>90</v>
      </c>
      <c r="B53" s="114" t="s">
        <v>540</v>
      </c>
      <c r="C53" s="116"/>
      <c r="D53" s="75">
        <f>D54+D55+D56+D59+D60+D57+D58</f>
        <v>9664001.66</v>
      </c>
      <c r="E53" s="75">
        <f>E54+E55+E56+E59+E60+E57+E58</f>
        <v>-161292.7</v>
      </c>
      <c r="F53" s="75">
        <f>F54+F55+F56+F59+F60+F57+F58</f>
        <v>9502708.959999999</v>
      </c>
    </row>
    <row r="54" spans="1:6" ht="65.25" customHeight="1">
      <c r="A54" s="26" t="s">
        <v>79</v>
      </c>
      <c r="B54" s="114" t="s">
        <v>541</v>
      </c>
      <c r="C54" s="116">
        <v>100</v>
      </c>
      <c r="D54" s="75">
        <v>1914600</v>
      </c>
      <c r="E54" s="145">
        <v>-209998</v>
      </c>
      <c r="F54" s="75">
        <f>D54+E54</f>
        <v>1704602</v>
      </c>
    </row>
    <row r="55" spans="1:6" ht="39" customHeight="1">
      <c r="A55" s="26" t="s">
        <v>128</v>
      </c>
      <c r="B55" s="113" t="s">
        <v>541</v>
      </c>
      <c r="C55" s="116">
        <v>200</v>
      </c>
      <c r="D55" s="75">
        <v>3739539.21</v>
      </c>
      <c r="E55" s="145">
        <v>-19712</v>
      </c>
      <c r="F55" s="75">
        <f aca="true" t="shared" si="2" ref="F55:F60">D55+E55</f>
        <v>3719827.21</v>
      </c>
    </row>
    <row r="56" spans="1:6" ht="27" customHeight="1">
      <c r="A56" s="26" t="s">
        <v>80</v>
      </c>
      <c r="B56" s="114" t="s">
        <v>541</v>
      </c>
      <c r="C56" s="116">
        <v>800</v>
      </c>
      <c r="D56" s="75">
        <v>190378.13</v>
      </c>
      <c r="E56" s="145">
        <v>56410</v>
      </c>
      <c r="F56" s="75">
        <f t="shared" si="2"/>
        <v>246788.13</v>
      </c>
    </row>
    <row r="57" spans="1:6" ht="54" customHeight="1">
      <c r="A57" s="45" t="s">
        <v>357</v>
      </c>
      <c r="B57" s="142" t="s">
        <v>544</v>
      </c>
      <c r="C57" s="143">
        <v>100</v>
      </c>
      <c r="D57" s="75">
        <v>993188.25</v>
      </c>
      <c r="E57" s="145"/>
      <c r="F57" s="75">
        <f t="shared" si="2"/>
        <v>993188.25</v>
      </c>
    </row>
    <row r="58" spans="1:6" ht="54" customHeight="1">
      <c r="A58" s="45" t="s">
        <v>358</v>
      </c>
      <c r="B58" s="142" t="s">
        <v>545</v>
      </c>
      <c r="C58" s="143">
        <v>100</v>
      </c>
      <c r="D58" s="75">
        <v>139208.07</v>
      </c>
      <c r="E58" s="145">
        <v>12007.3</v>
      </c>
      <c r="F58" s="75">
        <f t="shared" si="2"/>
        <v>151215.37</v>
      </c>
    </row>
    <row r="59" spans="1:6" ht="39.75" customHeight="1">
      <c r="A59" s="26" t="s">
        <v>129</v>
      </c>
      <c r="B59" s="114" t="s">
        <v>542</v>
      </c>
      <c r="C59" s="116">
        <v>200</v>
      </c>
      <c r="D59" s="75">
        <v>1299988</v>
      </c>
      <c r="E59" s="145"/>
      <c r="F59" s="75">
        <f t="shared" si="2"/>
        <v>1299988</v>
      </c>
    </row>
    <row r="60" spans="1:6" ht="28.5" customHeight="1">
      <c r="A60" s="26" t="s">
        <v>130</v>
      </c>
      <c r="B60" s="114" t="s">
        <v>543</v>
      </c>
      <c r="C60" s="116">
        <v>200</v>
      </c>
      <c r="D60" s="75">
        <v>1387100</v>
      </c>
      <c r="E60" s="145"/>
      <c r="F60" s="75">
        <f t="shared" si="2"/>
        <v>1387100</v>
      </c>
    </row>
    <row r="61" spans="1:6" ht="18.75" customHeight="1">
      <c r="A61" s="26" t="s">
        <v>91</v>
      </c>
      <c r="B61" s="114" t="s">
        <v>546</v>
      </c>
      <c r="C61" s="116"/>
      <c r="D61" s="75">
        <f>D62+D63+D64+D65+D66+D67+D68+D69+D72+D73+D74+D70+D71</f>
        <v>48657590.32000001</v>
      </c>
      <c r="E61" s="75">
        <f>E62+E63+E64+E65+E66+E67+E68+E69+E72+E73+E74+E70+E71</f>
        <v>806217.9199999999</v>
      </c>
      <c r="F61" s="75">
        <f>F62+F63+F64+F65+F66+F67+F68+F69+F72+F73+F74+F70+F71</f>
        <v>49463808.24000001</v>
      </c>
    </row>
    <row r="62" spans="1:6" ht="68.25" customHeight="1">
      <c r="A62" s="26" t="s">
        <v>81</v>
      </c>
      <c r="B62" s="113" t="s">
        <v>547</v>
      </c>
      <c r="C62" s="115">
        <v>100</v>
      </c>
      <c r="D62" s="75">
        <v>898000</v>
      </c>
      <c r="E62" s="145">
        <v>417109.06</v>
      </c>
      <c r="F62" s="75">
        <f aca="true" t="shared" si="3" ref="F62:F77">D62+E62</f>
        <v>1315109.06</v>
      </c>
    </row>
    <row r="63" spans="1:6" ht="43.5" customHeight="1">
      <c r="A63" s="46" t="s">
        <v>131</v>
      </c>
      <c r="B63" s="113" t="s">
        <v>547</v>
      </c>
      <c r="C63" s="116">
        <v>200</v>
      </c>
      <c r="D63" s="75">
        <v>11830763</v>
      </c>
      <c r="E63" s="145">
        <v>140379.21</v>
      </c>
      <c r="F63" s="75">
        <f t="shared" si="3"/>
        <v>11971142.21</v>
      </c>
    </row>
    <row r="64" spans="1:6" ht="54.75" customHeight="1">
      <c r="A64" s="46" t="s">
        <v>82</v>
      </c>
      <c r="B64" s="113" t="s">
        <v>547</v>
      </c>
      <c r="C64" s="116">
        <v>600</v>
      </c>
      <c r="D64" s="75">
        <v>19734631.21</v>
      </c>
      <c r="E64" s="145"/>
      <c r="F64" s="75">
        <f t="shared" si="3"/>
        <v>19734631.21</v>
      </c>
    </row>
    <row r="65" spans="1:6" ht="39.75" customHeight="1">
      <c r="A65" s="46" t="s">
        <v>83</v>
      </c>
      <c r="B65" s="113" t="s">
        <v>547</v>
      </c>
      <c r="C65" s="116">
        <v>800</v>
      </c>
      <c r="D65" s="75">
        <v>388900</v>
      </c>
      <c r="E65" s="145">
        <v>-21067.39</v>
      </c>
      <c r="F65" s="75">
        <f t="shared" si="3"/>
        <v>367832.61</v>
      </c>
    </row>
    <row r="66" spans="1:6" ht="54.75" customHeight="1">
      <c r="A66" s="26" t="s">
        <v>84</v>
      </c>
      <c r="B66" s="114" t="s">
        <v>548</v>
      </c>
      <c r="C66" s="116">
        <v>100</v>
      </c>
      <c r="D66" s="75">
        <v>7125500</v>
      </c>
      <c r="E66" s="145"/>
      <c r="F66" s="75">
        <f t="shared" si="3"/>
        <v>7125500</v>
      </c>
    </row>
    <row r="67" spans="1:6" ht="30" customHeight="1">
      <c r="A67" s="46" t="s">
        <v>132</v>
      </c>
      <c r="B67" s="114" t="s">
        <v>548</v>
      </c>
      <c r="C67" s="116">
        <v>200</v>
      </c>
      <c r="D67" s="75">
        <v>1723080</v>
      </c>
      <c r="E67" s="145"/>
      <c r="F67" s="75">
        <f t="shared" si="3"/>
        <v>1723080</v>
      </c>
    </row>
    <row r="68" spans="1:6" ht="19.5" customHeight="1">
      <c r="A68" s="46" t="s">
        <v>85</v>
      </c>
      <c r="B68" s="114" t="s">
        <v>548</v>
      </c>
      <c r="C68" s="116">
        <v>800</v>
      </c>
      <c r="D68" s="75">
        <v>5800</v>
      </c>
      <c r="E68" s="145"/>
      <c r="F68" s="75">
        <f t="shared" si="3"/>
        <v>5800</v>
      </c>
    </row>
    <row r="69" spans="1:6" ht="38.25" customHeight="1">
      <c r="A69" s="26" t="s">
        <v>129</v>
      </c>
      <c r="B69" s="114" t="s">
        <v>549</v>
      </c>
      <c r="C69" s="116">
        <v>200</v>
      </c>
      <c r="D69" s="75">
        <v>582384.6</v>
      </c>
      <c r="E69" s="145"/>
      <c r="F69" s="75">
        <f t="shared" si="3"/>
        <v>582384.6</v>
      </c>
    </row>
    <row r="70" spans="1:6" ht="53.25" customHeight="1">
      <c r="A70" s="45" t="s">
        <v>357</v>
      </c>
      <c r="B70" s="142" t="s">
        <v>551</v>
      </c>
      <c r="C70" s="143">
        <v>100</v>
      </c>
      <c r="D70" s="75">
        <v>64260.56</v>
      </c>
      <c r="E70" s="145">
        <v>73424.21</v>
      </c>
      <c r="F70" s="75">
        <f t="shared" si="3"/>
        <v>137684.77000000002</v>
      </c>
    </row>
    <row r="71" spans="1:6" ht="52.5" customHeight="1">
      <c r="A71" s="45" t="s">
        <v>358</v>
      </c>
      <c r="B71" s="142" t="s">
        <v>552</v>
      </c>
      <c r="C71" s="143">
        <v>100</v>
      </c>
      <c r="D71" s="75">
        <v>1649610.95</v>
      </c>
      <c r="E71" s="145">
        <v>196372.83</v>
      </c>
      <c r="F71" s="75">
        <f t="shared" si="3"/>
        <v>1845983.78</v>
      </c>
    </row>
    <row r="72" spans="1:6" ht="27.75" customHeight="1">
      <c r="A72" s="26" t="s">
        <v>130</v>
      </c>
      <c r="B72" s="114" t="s">
        <v>550</v>
      </c>
      <c r="C72" s="116">
        <v>200</v>
      </c>
      <c r="D72" s="75">
        <v>514300</v>
      </c>
      <c r="E72" s="145"/>
      <c r="F72" s="75">
        <f t="shared" si="3"/>
        <v>514300</v>
      </c>
    </row>
    <row r="73" spans="1:6" ht="92.25" customHeight="1">
      <c r="A73" s="110" t="s">
        <v>964</v>
      </c>
      <c r="B73" s="108" t="s">
        <v>553</v>
      </c>
      <c r="C73" s="116">
        <v>100</v>
      </c>
      <c r="D73" s="75">
        <v>1249920</v>
      </c>
      <c r="E73" s="145"/>
      <c r="F73" s="75">
        <f t="shared" si="3"/>
        <v>1249920</v>
      </c>
    </row>
    <row r="74" spans="1:6" ht="51">
      <c r="A74" s="110" t="s">
        <v>757</v>
      </c>
      <c r="B74" s="108" t="s">
        <v>553</v>
      </c>
      <c r="C74" s="116">
        <v>600</v>
      </c>
      <c r="D74" s="75">
        <v>2890440</v>
      </c>
      <c r="E74" s="145"/>
      <c r="F74" s="75">
        <f t="shared" si="3"/>
        <v>2890440</v>
      </c>
    </row>
    <row r="75" spans="1:6" ht="18" customHeight="1">
      <c r="A75" s="26" t="s">
        <v>894</v>
      </c>
      <c r="B75" s="227" t="s">
        <v>893</v>
      </c>
      <c r="C75" s="228"/>
      <c r="D75" s="75">
        <f>D76+D77</f>
        <v>191318.71</v>
      </c>
      <c r="E75" s="75">
        <f>E76+E77</f>
        <v>0</v>
      </c>
      <c r="F75" s="75">
        <f>F76+F77</f>
        <v>191318.71</v>
      </c>
    </row>
    <row r="76" spans="1:6" ht="54.75" customHeight="1">
      <c r="A76" s="110" t="s">
        <v>909</v>
      </c>
      <c r="B76" s="165" t="s">
        <v>890</v>
      </c>
      <c r="C76" s="228">
        <v>200</v>
      </c>
      <c r="D76" s="75">
        <v>46958.38</v>
      </c>
      <c r="E76" s="145"/>
      <c r="F76" s="75">
        <f t="shared" si="3"/>
        <v>46958.38</v>
      </c>
    </row>
    <row r="77" spans="1:6" ht="63.75">
      <c r="A77" s="110" t="s">
        <v>891</v>
      </c>
      <c r="B77" s="165" t="s">
        <v>890</v>
      </c>
      <c r="C77" s="228">
        <v>600</v>
      </c>
      <c r="D77" s="75">
        <v>144360.33</v>
      </c>
      <c r="E77" s="145"/>
      <c r="F77" s="75">
        <f t="shared" si="3"/>
        <v>144360.33</v>
      </c>
    </row>
    <row r="78" spans="1:6" ht="38.25" customHeight="1">
      <c r="A78" s="53" t="s">
        <v>554</v>
      </c>
      <c r="B78" s="54" t="s">
        <v>555</v>
      </c>
      <c r="C78" s="116"/>
      <c r="D78" s="74">
        <f>D79+D82</f>
        <v>75579368.25</v>
      </c>
      <c r="E78" s="74">
        <f>E79+E82</f>
        <v>0</v>
      </c>
      <c r="F78" s="74">
        <f>F79+F82</f>
        <v>75579368.25</v>
      </c>
    </row>
    <row r="79" spans="1:6" ht="20.25" customHeight="1">
      <c r="A79" s="26" t="s">
        <v>90</v>
      </c>
      <c r="B79" s="114" t="s">
        <v>556</v>
      </c>
      <c r="C79" s="116"/>
      <c r="D79" s="75">
        <f>D80+D81</f>
        <v>9378035</v>
      </c>
      <c r="E79" s="75">
        <f>E80+E81</f>
        <v>0</v>
      </c>
      <c r="F79" s="75">
        <f>F80+F81</f>
        <v>9378035</v>
      </c>
    </row>
    <row r="80" spans="1:6" ht="105" customHeight="1">
      <c r="A80" s="26" t="s">
        <v>669</v>
      </c>
      <c r="B80" s="114" t="s">
        <v>557</v>
      </c>
      <c r="C80" s="116">
        <v>100</v>
      </c>
      <c r="D80" s="75">
        <v>9330089</v>
      </c>
      <c r="E80" s="145"/>
      <c r="F80" s="75">
        <f>D80+E80</f>
        <v>9330089</v>
      </c>
    </row>
    <row r="81" spans="1:6" ht="93" customHeight="1">
      <c r="A81" s="26" t="s">
        <v>670</v>
      </c>
      <c r="B81" s="114" t="s">
        <v>557</v>
      </c>
      <c r="C81" s="116">
        <v>200</v>
      </c>
      <c r="D81" s="75">
        <v>47946</v>
      </c>
      <c r="E81" s="145"/>
      <c r="F81" s="75">
        <f>D81+E81</f>
        <v>47946</v>
      </c>
    </row>
    <row r="82" spans="1:6" ht="19.5" customHeight="1">
      <c r="A82" s="26" t="s">
        <v>708</v>
      </c>
      <c r="B82" s="142" t="s">
        <v>709</v>
      </c>
      <c r="C82" s="143"/>
      <c r="D82" s="75">
        <f>D83+D84+D85</f>
        <v>66201333.25</v>
      </c>
      <c r="E82" s="75">
        <f>E83+E84+E85</f>
        <v>0</v>
      </c>
      <c r="F82" s="75">
        <f>F83+F84+F85</f>
        <v>66201333.25</v>
      </c>
    </row>
    <row r="83" spans="1:6" ht="129.75" customHeight="1">
      <c r="A83" s="58" t="s">
        <v>710</v>
      </c>
      <c r="B83" s="142" t="s">
        <v>711</v>
      </c>
      <c r="C83" s="143">
        <v>100</v>
      </c>
      <c r="D83" s="75">
        <v>17155258.66</v>
      </c>
      <c r="E83" s="145"/>
      <c r="F83" s="75">
        <f>D83+E83</f>
        <v>17155258.66</v>
      </c>
    </row>
    <row r="84" spans="1:6" ht="114.75">
      <c r="A84" s="26" t="s">
        <v>712</v>
      </c>
      <c r="B84" s="142" t="s">
        <v>711</v>
      </c>
      <c r="C84" s="143">
        <v>200</v>
      </c>
      <c r="D84" s="75">
        <v>204337</v>
      </c>
      <c r="E84" s="145"/>
      <c r="F84" s="75">
        <f>D84+E84</f>
        <v>204337</v>
      </c>
    </row>
    <row r="85" spans="1:6" ht="114.75">
      <c r="A85" s="46" t="s">
        <v>713</v>
      </c>
      <c r="B85" s="142" t="s">
        <v>711</v>
      </c>
      <c r="C85" s="143">
        <v>600</v>
      </c>
      <c r="D85" s="75">
        <v>48841737.59</v>
      </c>
      <c r="E85" s="145"/>
      <c r="F85" s="75">
        <f>D85+E85</f>
        <v>48841737.59</v>
      </c>
    </row>
    <row r="86" spans="1:6" ht="27" customHeight="1">
      <c r="A86" s="51" t="s">
        <v>92</v>
      </c>
      <c r="B86" s="44" t="s">
        <v>558</v>
      </c>
      <c r="C86" s="116"/>
      <c r="D86" s="74">
        <f>D87+D104</f>
        <v>6171336.889999999</v>
      </c>
      <c r="E86" s="74">
        <f>E87+E104</f>
        <v>-73424.21</v>
      </c>
      <c r="F86" s="74">
        <f>F87+F104</f>
        <v>6097912.679999999</v>
      </c>
    </row>
    <row r="87" spans="1:6" ht="19.5" customHeight="1">
      <c r="A87" s="26" t="s">
        <v>93</v>
      </c>
      <c r="B87" s="114" t="s">
        <v>559</v>
      </c>
      <c r="C87" s="116"/>
      <c r="D87" s="76">
        <f>D88+D89+D91+D92+D94+D96+D98+D100+D102+D90+D93+D95+D97+D99+D101+D103</f>
        <v>5591016.889999999</v>
      </c>
      <c r="E87" s="76">
        <f>E88+E89+E91+E92+E94+E96+E98+E100+E102+E90+E93+E95+E97+E99+E101+E103</f>
        <v>-73424.21</v>
      </c>
      <c r="F87" s="76">
        <f>F88+F89+F91+F92+F94+F96+F98+F100+F102+F90+F93+F95+F97+F99+F101+F103</f>
        <v>5517592.679999999</v>
      </c>
    </row>
    <row r="88" spans="1:6" ht="54" customHeight="1">
      <c r="A88" s="26" t="s">
        <v>94</v>
      </c>
      <c r="B88" s="114" t="s">
        <v>560</v>
      </c>
      <c r="C88" s="116">
        <v>100</v>
      </c>
      <c r="D88" s="75">
        <v>2002614.96</v>
      </c>
      <c r="E88" s="145"/>
      <c r="F88" s="75">
        <f aca="true" t="shared" si="4" ref="F88:F106">D88+E88</f>
        <v>2002614.96</v>
      </c>
    </row>
    <row r="89" spans="1:6" ht="45" customHeight="1">
      <c r="A89" s="26" t="s">
        <v>561</v>
      </c>
      <c r="B89" s="114" t="s">
        <v>560</v>
      </c>
      <c r="C89" s="116">
        <v>200</v>
      </c>
      <c r="D89" s="75">
        <v>341972</v>
      </c>
      <c r="E89" s="145"/>
      <c r="F89" s="75">
        <f t="shared" si="4"/>
        <v>341972</v>
      </c>
    </row>
    <row r="90" spans="1:6" ht="45" customHeight="1">
      <c r="A90" s="26" t="s">
        <v>921</v>
      </c>
      <c r="B90" s="255" t="s">
        <v>560</v>
      </c>
      <c r="C90" s="256">
        <v>600</v>
      </c>
      <c r="D90" s="75">
        <v>1247016.45</v>
      </c>
      <c r="E90" s="145"/>
      <c r="F90" s="75">
        <f>D90+E90</f>
        <v>1247016.45</v>
      </c>
    </row>
    <row r="91" spans="1:6" ht="27.75" customHeight="1">
      <c r="A91" s="26" t="s">
        <v>95</v>
      </c>
      <c r="B91" s="114" t="s">
        <v>560</v>
      </c>
      <c r="C91" s="116">
        <v>800</v>
      </c>
      <c r="D91" s="75">
        <v>14266</v>
      </c>
      <c r="E91" s="145"/>
      <c r="F91" s="75">
        <f t="shared" si="4"/>
        <v>14266</v>
      </c>
    </row>
    <row r="92" spans="1:6" ht="79.5" customHeight="1">
      <c r="A92" s="26" t="s">
        <v>714</v>
      </c>
      <c r="B92" s="255" t="s">
        <v>715</v>
      </c>
      <c r="C92" s="143">
        <v>100</v>
      </c>
      <c r="D92" s="75">
        <v>1700</v>
      </c>
      <c r="E92" s="145"/>
      <c r="F92" s="75">
        <f t="shared" si="4"/>
        <v>1700</v>
      </c>
    </row>
    <row r="93" spans="1:6" ht="66.75" customHeight="1">
      <c r="A93" s="26" t="s">
        <v>922</v>
      </c>
      <c r="B93" s="255" t="s">
        <v>715</v>
      </c>
      <c r="C93" s="256">
        <v>600</v>
      </c>
      <c r="D93" s="75">
        <v>2445.88</v>
      </c>
      <c r="E93" s="145"/>
      <c r="F93" s="75">
        <f>D93+E93</f>
        <v>2445.88</v>
      </c>
    </row>
    <row r="94" spans="1:6" ht="89.25">
      <c r="A94" s="45" t="s">
        <v>716</v>
      </c>
      <c r="B94" s="255" t="s">
        <v>717</v>
      </c>
      <c r="C94" s="143">
        <v>100</v>
      </c>
      <c r="D94" s="75">
        <v>652</v>
      </c>
      <c r="E94" s="145"/>
      <c r="F94" s="75">
        <f t="shared" si="4"/>
        <v>652</v>
      </c>
    </row>
    <row r="95" spans="1:6" ht="67.5" customHeight="1">
      <c r="A95" s="45" t="s">
        <v>923</v>
      </c>
      <c r="B95" s="255" t="s">
        <v>717</v>
      </c>
      <c r="C95" s="256">
        <v>600</v>
      </c>
      <c r="D95" s="75">
        <v>712.71</v>
      </c>
      <c r="E95" s="145"/>
      <c r="F95" s="75">
        <f>D95+E95</f>
        <v>712.71</v>
      </c>
    </row>
    <row r="96" spans="1:6" ht="89.25">
      <c r="A96" s="26" t="s">
        <v>718</v>
      </c>
      <c r="B96" s="255" t="s">
        <v>719</v>
      </c>
      <c r="C96" s="143">
        <v>100</v>
      </c>
      <c r="D96" s="75">
        <v>67553.3</v>
      </c>
      <c r="E96" s="145"/>
      <c r="F96" s="75">
        <f t="shared" si="4"/>
        <v>67553.3</v>
      </c>
    </row>
    <row r="97" spans="1:6" ht="84" customHeight="1">
      <c r="A97" s="26" t="s">
        <v>924</v>
      </c>
      <c r="B97" s="255" t="s">
        <v>719</v>
      </c>
      <c r="C97" s="256">
        <v>600</v>
      </c>
      <c r="D97" s="145">
        <v>67553.3</v>
      </c>
      <c r="E97" s="145"/>
      <c r="F97" s="75">
        <f t="shared" si="4"/>
        <v>67553.3</v>
      </c>
    </row>
    <row r="98" spans="1:6" ht="79.5" customHeight="1">
      <c r="A98" s="26" t="s">
        <v>720</v>
      </c>
      <c r="B98" s="255" t="s">
        <v>721</v>
      </c>
      <c r="C98" s="143">
        <v>100</v>
      </c>
      <c r="D98" s="75">
        <v>170598</v>
      </c>
      <c r="E98" s="145"/>
      <c r="F98" s="75">
        <f t="shared" si="4"/>
        <v>170598</v>
      </c>
    </row>
    <row r="99" spans="1:6" ht="66" customHeight="1">
      <c r="A99" s="26" t="s">
        <v>925</v>
      </c>
      <c r="B99" s="255" t="s">
        <v>721</v>
      </c>
      <c r="C99" s="256">
        <v>600</v>
      </c>
      <c r="D99" s="145">
        <v>170746.5</v>
      </c>
      <c r="E99" s="145"/>
      <c r="F99" s="75">
        <f t="shared" si="4"/>
        <v>170746.5</v>
      </c>
    </row>
    <row r="100" spans="1:6" ht="51">
      <c r="A100" s="45" t="s">
        <v>357</v>
      </c>
      <c r="B100" s="255" t="s">
        <v>722</v>
      </c>
      <c r="C100" s="143">
        <v>100</v>
      </c>
      <c r="D100" s="75">
        <v>307010.11</v>
      </c>
      <c r="E100" s="145"/>
      <c r="F100" s="75">
        <f t="shared" si="4"/>
        <v>307010.11</v>
      </c>
    </row>
    <row r="101" spans="1:6" ht="40.5" customHeight="1">
      <c r="A101" s="45" t="s">
        <v>926</v>
      </c>
      <c r="B101" s="255" t="s">
        <v>722</v>
      </c>
      <c r="C101" s="256">
        <v>600</v>
      </c>
      <c r="D101" s="145">
        <v>578356.83</v>
      </c>
      <c r="E101" s="145">
        <v>-73424.21</v>
      </c>
      <c r="F101" s="75">
        <f t="shared" si="4"/>
        <v>504932.61999999994</v>
      </c>
    </row>
    <row r="102" spans="1:6" ht="51">
      <c r="A102" s="45" t="s">
        <v>358</v>
      </c>
      <c r="B102" s="255" t="s">
        <v>723</v>
      </c>
      <c r="C102" s="143">
        <v>100</v>
      </c>
      <c r="D102" s="75">
        <v>279596.09</v>
      </c>
      <c r="E102" s="145"/>
      <c r="F102" s="75">
        <f t="shared" si="4"/>
        <v>279596.09</v>
      </c>
    </row>
    <row r="103" spans="1:6" ht="38.25" customHeight="1">
      <c r="A103" s="45" t="s">
        <v>927</v>
      </c>
      <c r="B103" s="255" t="s">
        <v>723</v>
      </c>
      <c r="C103" s="256">
        <v>600</v>
      </c>
      <c r="D103" s="145">
        <v>338222.76</v>
      </c>
      <c r="E103" s="145"/>
      <c r="F103" s="75">
        <f t="shared" si="4"/>
        <v>338222.76</v>
      </c>
    </row>
    <row r="104" spans="1:6" ht="25.5">
      <c r="A104" s="26" t="s">
        <v>960</v>
      </c>
      <c r="B104" s="262" t="s">
        <v>959</v>
      </c>
      <c r="C104" s="263"/>
      <c r="D104" s="145">
        <f>D105+D106</f>
        <v>580320</v>
      </c>
      <c r="E104" s="145">
        <f>E105+E106</f>
        <v>0</v>
      </c>
      <c r="F104" s="145">
        <f>F105+F106</f>
        <v>580320</v>
      </c>
    </row>
    <row r="105" spans="1:6" ht="38.25" customHeight="1">
      <c r="A105" s="45" t="s">
        <v>961</v>
      </c>
      <c r="B105" s="262" t="s">
        <v>958</v>
      </c>
      <c r="C105" s="263">
        <v>600</v>
      </c>
      <c r="D105" s="145">
        <v>577530</v>
      </c>
      <c r="E105" s="145"/>
      <c r="F105" s="75">
        <f t="shared" si="4"/>
        <v>577530</v>
      </c>
    </row>
    <row r="106" spans="1:6" ht="38.25" customHeight="1">
      <c r="A106" s="45" t="s">
        <v>961</v>
      </c>
      <c r="B106" s="280" t="s">
        <v>958</v>
      </c>
      <c r="C106" s="281">
        <v>800</v>
      </c>
      <c r="D106" s="145">
        <v>2790</v>
      </c>
      <c r="E106" s="145"/>
      <c r="F106" s="75">
        <f t="shared" si="4"/>
        <v>2790</v>
      </c>
    </row>
    <row r="107" spans="1:6" ht="17.25" customHeight="1">
      <c r="A107" s="51" t="s">
        <v>96</v>
      </c>
      <c r="B107" s="44" t="s">
        <v>562</v>
      </c>
      <c r="C107" s="116"/>
      <c r="D107" s="74">
        <f>D108</f>
        <v>755160</v>
      </c>
      <c r="E107" s="74">
        <f>E108</f>
        <v>0</v>
      </c>
      <c r="F107" s="74">
        <f>F108</f>
        <v>755160</v>
      </c>
    </row>
    <row r="108" spans="1:6" ht="19.5" customHeight="1">
      <c r="A108" s="26" t="s">
        <v>97</v>
      </c>
      <c r="B108" s="114" t="s">
        <v>563</v>
      </c>
      <c r="C108" s="116"/>
      <c r="D108" s="75">
        <f>D109+D110+D111</f>
        <v>755160</v>
      </c>
      <c r="E108" s="75">
        <f>E109+E110+E111</f>
        <v>0</v>
      </c>
      <c r="F108" s="75">
        <f>F109+F110+F111</f>
        <v>755160</v>
      </c>
    </row>
    <row r="109" spans="1:6" ht="54" customHeight="1">
      <c r="A109" s="26" t="s">
        <v>564</v>
      </c>
      <c r="B109" s="114" t="s">
        <v>565</v>
      </c>
      <c r="C109" s="116">
        <v>600</v>
      </c>
      <c r="D109" s="75">
        <v>26040</v>
      </c>
      <c r="E109" s="145"/>
      <c r="F109" s="75">
        <f>D109+E109</f>
        <v>26040</v>
      </c>
    </row>
    <row r="110" spans="1:6" ht="39.75" customHeight="1">
      <c r="A110" s="47" t="s">
        <v>145</v>
      </c>
      <c r="B110" s="114" t="s">
        <v>566</v>
      </c>
      <c r="C110" s="116">
        <v>200</v>
      </c>
      <c r="D110" s="75">
        <v>221340</v>
      </c>
      <c r="E110" s="145"/>
      <c r="F110" s="75">
        <f>D110+E110</f>
        <v>221340</v>
      </c>
    </row>
    <row r="111" spans="1:6" ht="39" customHeight="1">
      <c r="A111" s="47" t="s">
        <v>146</v>
      </c>
      <c r="B111" s="114" t="s">
        <v>566</v>
      </c>
      <c r="C111" s="116">
        <v>600</v>
      </c>
      <c r="D111" s="75">
        <v>507780</v>
      </c>
      <c r="E111" s="145"/>
      <c r="F111" s="75">
        <f>D111+E111</f>
        <v>507780</v>
      </c>
    </row>
    <row r="112" spans="1:6" ht="18" customHeight="1">
      <c r="A112" s="48" t="s">
        <v>365</v>
      </c>
      <c r="B112" s="55" t="s">
        <v>567</v>
      </c>
      <c r="C112" s="112"/>
      <c r="D112" s="74">
        <f>D113</f>
        <v>270000</v>
      </c>
      <c r="E112" s="74">
        <f>E113</f>
        <v>0</v>
      </c>
      <c r="F112" s="74">
        <f>F113</f>
        <v>270000</v>
      </c>
    </row>
    <row r="113" spans="1:6" ht="20.25" customHeight="1">
      <c r="A113" s="26" t="s">
        <v>86</v>
      </c>
      <c r="B113" s="111" t="s">
        <v>568</v>
      </c>
      <c r="C113" s="112"/>
      <c r="D113" s="75">
        <f>D114+D115+D116</f>
        <v>270000</v>
      </c>
      <c r="E113" s="75">
        <f>E114+E115+E116</f>
        <v>0</v>
      </c>
      <c r="F113" s="75">
        <f>F114+F115+F116</f>
        <v>270000</v>
      </c>
    </row>
    <row r="114" spans="1:6" ht="51">
      <c r="A114" s="26" t="s">
        <v>696</v>
      </c>
      <c r="B114" s="111" t="s">
        <v>630</v>
      </c>
      <c r="C114" s="116">
        <v>300</v>
      </c>
      <c r="D114" s="75">
        <v>16000</v>
      </c>
      <c r="E114" s="145"/>
      <c r="F114" s="75">
        <f>D114+E114</f>
        <v>16000</v>
      </c>
    </row>
    <row r="115" spans="1:6" ht="25.5">
      <c r="A115" s="26" t="s">
        <v>697</v>
      </c>
      <c r="B115" s="114" t="s">
        <v>631</v>
      </c>
      <c r="C115" s="116">
        <v>300</v>
      </c>
      <c r="D115" s="75">
        <v>90000</v>
      </c>
      <c r="E115" s="145"/>
      <c r="F115" s="75">
        <f>D115+E115</f>
        <v>90000</v>
      </c>
    </row>
    <row r="116" spans="1:6" ht="25.5">
      <c r="A116" s="26" t="s">
        <v>698</v>
      </c>
      <c r="B116" s="114" t="s">
        <v>632</v>
      </c>
      <c r="C116" s="116">
        <v>300</v>
      </c>
      <c r="D116" s="75">
        <v>164000</v>
      </c>
      <c r="E116" s="145"/>
      <c r="F116" s="75">
        <f>D116+E116</f>
        <v>164000</v>
      </c>
    </row>
    <row r="117" spans="1:6" ht="39" customHeight="1">
      <c r="A117" s="48" t="s">
        <v>904</v>
      </c>
      <c r="B117" s="44" t="s">
        <v>569</v>
      </c>
      <c r="C117" s="116"/>
      <c r="D117" s="74">
        <f>D118</f>
        <v>173793.5</v>
      </c>
      <c r="E117" s="74">
        <f>E118</f>
        <v>-62325</v>
      </c>
      <c r="F117" s="74">
        <f>F118</f>
        <v>111468.5</v>
      </c>
    </row>
    <row r="118" spans="1:6" ht="18" customHeight="1">
      <c r="A118" s="26" t="s">
        <v>86</v>
      </c>
      <c r="B118" s="134" t="s">
        <v>570</v>
      </c>
      <c r="C118" s="136"/>
      <c r="D118" s="75">
        <f>D120+D119+D121</f>
        <v>173793.5</v>
      </c>
      <c r="E118" s="75">
        <f>E120+E119+E121</f>
        <v>-62325</v>
      </c>
      <c r="F118" s="75">
        <f>F120+F119+F121</f>
        <v>111468.5</v>
      </c>
    </row>
    <row r="119" spans="1:6" ht="41.25" customHeight="1">
      <c r="A119" s="3" t="s">
        <v>759</v>
      </c>
      <c r="B119" s="132">
        <v>2190100430</v>
      </c>
      <c r="C119" s="132">
        <v>200</v>
      </c>
      <c r="D119" s="192">
        <v>56818.5</v>
      </c>
      <c r="E119" s="145">
        <v>-56818.5</v>
      </c>
      <c r="F119" s="192">
        <f>D119+E119</f>
        <v>0</v>
      </c>
    </row>
    <row r="120" spans="1:6" ht="54" customHeight="1">
      <c r="A120" s="3" t="s">
        <v>699</v>
      </c>
      <c r="B120" s="132">
        <v>2190100440</v>
      </c>
      <c r="C120" s="132">
        <v>300</v>
      </c>
      <c r="D120" s="192">
        <v>6000</v>
      </c>
      <c r="E120" s="145"/>
      <c r="F120" s="192">
        <f>D120+E120</f>
        <v>6000</v>
      </c>
    </row>
    <row r="121" spans="1:6" ht="38.25">
      <c r="A121" s="26" t="s">
        <v>777</v>
      </c>
      <c r="B121" s="154" t="s">
        <v>778</v>
      </c>
      <c r="C121" s="155">
        <v>200</v>
      </c>
      <c r="D121" s="192">
        <v>110975</v>
      </c>
      <c r="E121" s="145">
        <v>-5506.5</v>
      </c>
      <c r="F121" s="192">
        <f>D121+E121</f>
        <v>105468.5</v>
      </c>
    </row>
    <row r="122" spans="1:6" ht="27.75" customHeight="1">
      <c r="A122" s="26" t="s">
        <v>571</v>
      </c>
      <c r="B122" s="44" t="s">
        <v>572</v>
      </c>
      <c r="C122" s="136"/>
      <c r="D122" s="74">
        <f>D123+D142+D150</f>
        <v>14277003.09</v>
      </c>
      <c r="E122" s="74">
        <f>E123+E142+E150</f>
        <v>236792.31</v>
      </c>
      <c r="F122" s="74">
        <f>F123+F142+F150</f>
        <v>14513795.4</v>
      </c>
    </row>
    <row r="123" spans="1:6" ht="19.5" customHeight="1">
      <c r="A123" s="56" t="s">
        <v>573</v>
      </c>
      <c r="B123" s="111" t="s">
        <v>574</v>
      </c>
      <c r="C123" s="116"/>
      <c r="D123" s="75">
        <f>D124+D129+D131+D136</f>
        <v>11286203.4</v>
      </c>
      <c r="E123" s="75">
        <f>E124+E129+E131+E136</f>
        <v>230418.31</v>
      </c>
      <c r="F123" s="75">
        <f>F124+F129+F131+F136</f>
        <v>11516621.71</v>
      </c>
    </row>
    <row r="124" spans="1:6" ht="18" customHeight="1">
      <c r="A124" s="26" t="s">
        <v>101</v>
      </c>
      <c r="B124" s="111" t="s">
        <v>575</v>
      </c>
      <c r="C124" s="116"/>
      <c r="D124" s="75">
        <f>D125+D126+D127+D128</f>
        <v>4923328.2</v>
      </c>
      <c r="E124" s="75">
        <f>E125+E126+E127+E128</f>
        <v>450</v>
      </c>
      <c r="F124" s="75">
        <f>F125+F126+F127+F128</f>
        <v>4923778.2</v>
      </c>
    </row>
    <row r="125" spans="1:6" ht="65.25" customHeight="1">
      <c r="A125" s="26" t="s">
        <v>99</v>
      </c>
      <c r="B125" s="111" t="s">
        <v>576</v>
      </c>
      <c r="C125" s="116">
        <v>100</v>
      </c>
      <c r="D125" s="75">
        <v>2042664</v>
      </c>
      <c r="E125" s="145">
        <v>-1200</v>
      </c>
      <c r="F125" s="75">
        <f>D125+E125</f>
        <v>2041464</v>
      </c>
    </row>
    <row r="126" spans="1:6" ht="42" customHeight="1">
      <c r="A126" s="26" t="s">
        <v>133</v>
      </c>
      <c r="B126" s="111" t="s">
        <v>576</v>
      </c>
      <c r="C126" s="116">
        <v>200</v>
      </c>
      <c r="D126" s="75">
        <v>2612164.2</v>
      </c>
      <c r="E126" s="145">
        <v>-30000</v>
      </c>
      <c r="F126" s="75">
        <f aca="true" t="shared" si="5" ref="F126:F141">D126+E126</f>
        <v>2582164.2</v>
      </c>
    </row>
    <row r="127" spans="1:6" ht="28.5" customHeight="1">
      <c r="A127" s="26" t="s">
        <v>100</v>
      </c>
      <c r="B127" s="111" t="s">
        <v>576</v>
      </c>
      <c r="C127" s="116">
        <v>800</v>
      </c>
      <c r="D127" s="75">
        <v>39000</v>
      </c>
      <c r="E127" s="145">
        <v>31200</v>
      </c>
      <c r="F127" s="75">
        <f t="shared" si="5"/>
        <v>70200</v>
      </c>
    </row>
    <row r="128" spans="1:6" ht="30" customHeight="1">
      <c r="A128" s="57" t="s">
        <v>134</v>
      </c>
      <c r="B128" s="114" t="s">
        <v>577</v>
      </c>
      <c r="C128" s="116">
        <v>200</v>
      </c>
      <c r="D128" s="75">
        <v>229500</v>
      </c>
      <c r="E128" s="145">
        <v>450</v>
      </c>
      <c r="F128" s="75">
        <f t="shared" si="5"/>
        <v>229950</v>
      </c>
    </row>
    <row r="129" spans="1:6" ht="27" customHeight="1">
      <c r="A129" s="26" t="s">
        <v>102</v>
      </c>
      <c r="B129" s="111" t="s">
        <v>578</v>
      </c>
      <c r="C129" s="116"/>
      <c r="D129" s="75">
        <f>D130</f>
        <v>439297.8</v>
      </c>
      <c r="E129" s="75">
        <f>E130</f>
        <v>0</v>
      </c>
      <c r="F129" s="75">
        <f>F130</f>
        <v>439297.8</v>
      </c>
    </row>
    <row r="130" spans="1:6" ht="37.5" customHeight="1">
      <c r="A130" s="26" t="s">
        <v>135</v>
      </c>
      <c r="B130" s="111" t="s">
        <v>579</v>
      </c>
      <c r="C130" s="116">
        <v>200</v>
      </c>
      <c r="D130" s="75">
        <v>439297.8</v>
      </c>
      <c r="E130" s="145"/>
      <c r="F130" s="75">
        <f t="shared" si="5"/>
        <v>439297.8</v>
      </c>
    </row>
    <row r="131" spans="1:6" ht="25.5" customHeight="1">
      <c r="A131" s="26" t="s">
        <v>103</v>
      </c>
      <c r="B131" s="111" t="s">
        <v>580</v>
      </c>
      <c r="C131" s="116"/>
      <c r="D131" s="75">
        <f>D132+D133+D134+D135</f>
        <v>3139059.4</v>
      </c>
      <c r="E131" s="75">
        <f>E132+E133+E134+E135</f>
        <v>12233.31</v>
      </c>
      <c r="F131" s="75">
        <f>F132+F133+F134+F135</f>
        <v>3151292.71</v>
      </c>
    </row>
    <row r="132" spans="1:6" ht="75" customHeight="1">
      <c r="A132" s="39" t="s">
        <v>581</v>
      </c>
      <c r="B132" s="111" t="s">
        <v>582</v>
      </c>
      <c r="C132" s="116">
        <v>100</v>
      </c>
      <c r="D132" s="75">
        <v>2315044</v>
      </c>
      <c r="E132" s="145"/>
      <c r="F132" s="75">
        <f t="shared" si="5"/>
        <v>2315044</v>
      </c>
    </row>
    <row r="133" spans="1:6" ht="66.75" customHeight="1">
      <c r="A133" s="26" t="s">
        <v>281</v>
      </c>
      <c r="B133" s="114" t="s">
        <v>583</v>
      </c>
      <c r="C133" s="116">
        <v>100</v>
      </c>
      <c r="D133" s="75">
        <v>244943</v>
      </c>
      <c r="E133" s="145"/>
      <c r="F133" s="75">
        <f t="shared" si="5"/>
        <v>244943</v>
      </c>
    </row>
    <row r="134" spans="1:6" ht="51">
      <c r="A134" s="45" t="s">
        <v>357</v>
      </c>
      <c r="B134" s="142" t="s">
        <v>724</v>
      </c>
      <c r="C134" s="143">
        <v>100</v>
      </c>
      <c r="D134" s="75">
        <v>312390.4</v>
      </c>
      <c r="E134" s="145"/>
      <c r="F134" s="75">
        <f t="shared" si="5"/>
        <v>312390.4</v>
      </c>
    </row>
    <row r="135" spans="1:6" ht="51">
      <c r="A135" s="45" t="s">
        <v>358</v>
      </c>
      <c r="B135" s="142" t="s">
        <v>725</v>
      </c>
      <c r="C135" s="143">
        <v>100</v>
      </c>
      <c r="D135" s="75">
        <v>266682</v>
      </c>
      <c r="E135" s="145">
        <v>12233.31</v>
      </c>
      <c r="F135" s="75">
        <f t="shared" si="5"/>
        <v>278915.31</v>
      </c>
    </row>
    <row r="136" spans="1:6" ht="21" customHeight="1">
      <c r="A136" s="26" t="s">
        <v>151</v>
      </c>
      <c r="B136" s="111" t="s">
        <v>584</v>
      </c>
      <c r="C136" s="116"/>
      <c r="D136" s="75">
        <f>D137+D138+D140+D139+D141</f>
        <v>2784518</v>
      </c>
      <c r="E136" s="75">
        <f>E137+E138+E140+E139+E141</f>
        <v>217735</v>
      </c>
      <c r="F136" s="75">
        <f>F137+F138+F140+F139+F141</f>
        <v>3002253</v>
      </c>
    </row>
    <row r="137" spans="1:6" ht="67.5" customHeight="1">
      <c r="A137" s="26" t="s">
        <v>279</v>
      </c>
      <c r="B137" s="111" t="s">
        <v>633</v>
      </c>
      <c r="C137" s="116">
        <v>100</v>
      </c>
      <c r="D137" s="75">
        <v>1780466</v>
      </c>
      <c r="E137" s="145"/>
      <c r="F137" s="75">
        <f t="shared" si="5"/>
        <v>1780466</v>
      </c>
    </row>
    <row r="138" spans="1:6" ht="51.75" customHeight="1">
      <c r="A138" s="26" t="s">
        <v>280</v>
      </c>
      <c r="B138" s="111" t="s">
        <v>633</v>
      </c>
      <c r="C138" s="116">
        <v>200</v>
      </c>
      <c r="D138" s="75">
        <v>622302.58</v>
      </c>
      <c r="E138" s="145"/>
      <c r="F138" s="75">
        <f t="shared" si="5"/>
        <v>622302.58</v>
      </c>
    </row>
    <row r="139" spans="1:6" ht="40.5" customHeight="1">
      <c r="A139" s="26" t="s">
        <v>850</v>
      </c>
      <c r="B139" s="146" t="s">
        <v>833</v>
      </c>
      <c r="C139" s="186">
        <v>200</v>
      </c>
      <c r="D139" s="75">
        <v>108613.13</v>
      </c>
      <c r="E139" s="145"/>
      <c r="F139" s="75">
        <f t="shared" si="5"/>
        <v>108613.13</v>
      </c>
    </row>
    <row r="140" spans="1:6" ht="53.25" customHeight="1">
      <c r="A140" s="26" t="s">
        <v>791</v>
      </c>
      <c r="B140" s="156" t="s">
        <v>792</v>
      </c>
      <c r="C140" s="157">
        <v>500</v>
      </c>
      <c r="D140" s="75">
        <v>238407</v>
      </c>
      <c r="E140" s="145">
        <v>217735</v>
      </c>
      <c r="F140" s="75">
        <f t="shared" si="5"/>
        <v>456142</v>
      </c>
    </row>
    <row r="141" spans="1:6" ht="53.25" customHeight="1">
      <c r="A141" s="26" t="s">
        <v>884</v>
      </c>
      <c r="B141" s="146" t="s">
        <v>882</v>
      </c>
      <c r="C141" s="223">
        <v>200</v>
      </c>
      <c r="D141" s="75">
        <v>34729.29</v>
      </c>
      <c r="E141" s="145"/>
      <c r="F141" s="75">
        <f t="shared" si="5"/>
        <v>34729.29</v>
      </c>
    </row>
    <row r="142" spans="1:6" ht="27" customHeight="1">
      <c r="A142" s="51" t="s">
        <v>104</v>
      </c>
      <c r="B142" s="55" t="s">
        <v>585</v>
      </c>
      <c r="C142" s="116"/>
      <c r="D142" s="74">
        <f>D143</f>
        <v>2242949.69</v>
      </c>
      <c r="E142" s="74">
        <f>E143</f>
        <v>6374</v>
      </c>
      <c r="F142" s="74">
        <f>F143</f>
        <v>2249323.69</v>
      </c>
    </row>
    <row r="143" spans="1:6" ht="18.75" customHeight="1">
      <c r="A143" s="26" t="s">
        <v>93</v>
      </c>
      <c r="B143" s="146" t="s">
        <v>586</v>
      </c>
      <c r="C143" s="116"/>
      <c r="D143" s="75">
        <f>D144+D145+D146+D147+D148+D149</f>
        <v>2242949.69</v>
      </c>
      <c r="E143" s="75">
        <f>E144+E145+E146+E147+E148+E149</f>
        <v>6374</v>
      </c>
      <c r="F143" s="75">
        <f>F144+F145+F146+F147+F148+F149</f>
        <v>2249323.69</v>
      </c>
    </row>
    <row r="144" spans="1:6" ht="65.25" customHeight="1">
      <c r="A144" s="26" t="s">
        <v>105</v>
      </c>
      <c r="B144" s="111" t="s">
        <v>587</v>
      </c>
      <c r="C144" s="116">
        <v>100</v>
      </c>
      <c r="D144" s="75">
        <v>1350731.67</v>
      </c>
      <c r="E144" s="145"/>
      <c r="F144" s="75">
        <f aca="true" t="shared" si="6" ref="F144:F149">D144+E144</f>
        <v>1350731.67</v>
      </c>
    </row>
    <row r="145" spans="1:6" ht="42" customHeight="1">
      <c r="A145" s="26" t="s">
        <v>136</v>
      </c>
      <c r="B145" s="111" t="s">
        <v>587</v>
      </c>
      <c r="C145" s="116">
        <v>200</v>
      </c>
      <c r="D145" s="75">
        <v>78739</v>
      </c>
      <c r="E145" s="145"/>
      <c r="F145" s="75">
        <f t="shared" si="6"/>
        <v>78739</v>
      </c>
    </row>
    <row r="146" spans="1:6" ht="89.25">
      <c r="A146" s="39" t="s">
        <v>726</v>
      </c>
      <c r="B146" s="42" t="s">
        <v>727</v>
      </c>
      <c r="C146" s="143">
        <v>100</v>
      </c>
      <c r="D146" s="75">
        <v>50868.33</v>
      </c>
      <c r="E146" s="145"/>
      <c r="F146" s="75">
        <f t="shared" si="6"/>
        <v>50868.33</v>
      </c>
    </row>
    <row r="147" spans="1:6" ht="89.25">
      <c r="A147" s="39" t="s">
        <v>728</v>
      </c>
      <c r="B147" s="142" t="s">
        <v>729</v>
      </c>
      <c r="C147" s="143">
        <v>100</v>
      </c>
      <c r="D147" s="75">
        <v>457815</v>
      </c>
      <c r="E147" s="145"/>
      <c r="F147" s="75">
        <f t="shared" si="6"/>
        <v>457815</v>
      </c>
    </row>
    <row r="148" spans="1:6" ht="51">
      <c r="A148" s="45" t="s">
        <v>357</v>
      </c>
      <c r="B148" s="142" t="s">
        <v>730</v>
      </c>
      <c r="C148" s="143">
        <v>100</v>
      </c>
      <c r="D148" s="75">
        <v>181003.69</v>
      </c>
      <c r="E148" s="145"/>
      <c r="F148" s="75">
        <f t="shared" si="6"/>
        <v>181003.69</v>
      </c>
    </row>
    <row r="149" spans="1:6" ht="51">
      <c r="A149" s="45" t="s">
        <v>358</v>
      </c>
      <c r="B149" s="142" t="s">
        <v>731</v>
      </c>
      <c r="C149" s="143">
        <v>100</v>
      </c>
      <c r="D149" s="75">
        <v>123792</v>
      </c>
      <c r="E149" s="145">
        <v>6374</v>
      </c>
      <c r="F149" s="75">
        <f t="shared" si="6"/>
        <v>130166</v>
      </c>
    </row>
    <row r="150" spans="1:6" ht="24.75" customHeight="1">
      <c r="A150" s="43" t="s">
        <v>588</v>
      </c>
      <c r="B150" s="49">
        <v>2240000000</v>
      </c>
      <c r="C150" s="112"/>
      <c r="D150" s="74">
        <f aca="true" t="shared" si="7" ref="D150:F151">D151</f>
        <v>747850</v>
      </c>
      <c r="E150" s="74">
        <f t="shared" si="7"/>
        <v>0</v>
      </c>
      <c r="F150" s="74">
        <f t="shared" si="7"/>
        <v>747850</v>
      </c>
    </row>
    <row r="151" spans="1:6" ht="23.25" customHeight="1">
      <c r="A151" s="39" t="s">
        <v>589</v>
      </c>
      <c r="B151" s="25">
        <v>2240100000</v>
      </c>
      <c r="C151" s="116"/>
      <c r="D151" s="75">
        <f>D152</f>
        <v>747850</v>
      </c>
      <c r="E151" s="75">
        <f t="shared" si="7"/>
        <v>0</v>
      </c>
      <c r="F151" s="75">
        <f t="shared" si="7"/>
        <v>747850</v>
      </c>
    </row>
    <row r="152" spans="1:6" ht="24" customHeight="1">
      <c r="A152" s="39" t="s">
        <v>590</v>
      </c>
      <c r="B152" s="25">
        <v>2240100230</v>
      </c>
      <c r="C152" s="116">
        <v>200</v>
      </c>
      <c r="D152" s="75">
        <v>747850</v>
      </c>
      <c r="E152" s="145"/>
      <c r="F152" s="75">
        <f>D152+E152</f>
        <v>747850</v>
      </c>
    </row>
    <row r="153" spans="1:6" ht="29.25" customHeight="1">
      <c r="A153" s="48" t="s">
        <v>12</v>
      </c>
      <c r="B153" s="44" t="s">
        <v>410</v>
      </c>
      <c r="C153" s="116"/>
      <c r="D153" s="74">
        <f>D154+D159</f>
        <v>530000</v>
      </c>
      <c r="E153" s="74">
        <f>E154+E159</f>
        <v>0</v>
      </c>
      <c r="F153" s="74">
        <f>F154+F159</f>
        <v>530000</v>
      </c>
    </row>
    <row r="154" spans="1:6" ht="40.5" customHeight="1">
      <c r="A154" s="56" t="s">
        <v>591</v>
      </c>
      <c r="B154" s="111" t="s">
        <v>411</v>
      </c>
      <c r="C154" s="58"/>
      <c r="D154" s="75">
        <f>D155</f>
        <v>330000</v>
      </c>
      <c r="E154" s="75">
        <f>E155</f>
        <v>0</v>
      </c>
      <c r="F154" s="75">
        <f>F155</f>
        <v>330000</v>
      </c>
    </row>
    <row r="155" spans="1:6" ht="28.5" customHeight="1">
      <c r="A155" s="26" t="s">
        <v>106</v>
      </c>
      <c r="B155" s="111" t="s">
        <v>412</v>
      </c>
      <c r="C155" s="58"/>
      <c r="D155" s="75">
        <f>D157+D156+D158</f>
        <v>330000</v>
      </c>
      <c r="E155" s="75">
        <f>E157+E156+E158</f>
        <v>0</v>
      </c>
      <c r="F155" s="75">
        <f>F157+F156+F158</f>
        <v>330000</v>
      </c>
    </row>
    <row r="156" spans="1:6" ht="54" customHeight="1">
      <c r="A156" s="26" t="s">
        <v>809</v>
      </c>
      <c r="B156" s="146" t="s">
        <v>413</v>
      </c>
      <c r="C156" s="173">
        <v>100</v>
      </c>
      <c r="D156" s="75">
        <v>12500</v>
      </c>
      <c r="E156" s="145"/>
      <c r="F156" s="75">
        <f>D156+E156</f>
        <v>12500</v>
      </c>
    </row>
    <row r="157" spans="1:6" ht="39.75" customHeight="1">
      <c r="A157" s="26" t="s">
        <v>592</v>
      </c>
      <c r="B157" s="146" t="s">
        <v>413</v>
      </c>
      <c r="C157" s="116">
        <v>200</v>
      </c>
      <c r="D157" s="75">
        <v>297000</v>
      </c>
      <c r="E157" s="145"/>
      <c r="F157" s="75">
        <f>D157+E157</f>
        <v>297000</v>
      </c>
    </row>
    <row r="158" spans="1:6" ht="39" customHeight="1">
      <c r="A158" s="26" t="s">
        <v>928</v>
      </c>
      <c r="B158" s="146" t="s">
        <v>413</v>
      </c>
      <c r="C158" s="256">
        <v>600</v>
      </c>
      <c r="D158" s="145">
        <v>20500</v>
      </c>
      <c r="E158" s="145"/>
      <c r="F158" s="75">
        <f>D158+E158</f>
        <v>20500</v>
      </c>
    </row>
    <row r="159" spans="1:6" ht="20.25" customHeight="1">
      <c r="A159" s="26" t="s">
        <v>359</v>
      </c>
      <c r="B159" s="111" t="s">
        <v>414</v>
      </c>
      <c r="C159" s="116"/>
      <c r="D159" s="75">
        <f>D160</f>
        <v>200000</v>
      </c>
      <c r="E159" s="75">
        <f>E160</f>
        <v>0</v>
      </c>
      <c r="F159" s="75">
        <f>F160</f>
        <v>200000</v>
      </c>
    </row>
    <row r="160" spans="1:6" ht="19.5" customHeight="1">
      <c r="A160" s="26" t="s">
        <v>360</v>
      </c>
      <c r="B160" s="111" t="s">
        <v>415</v>
      </c>
      <c r="C160" s="116"/>
      <c r="D160" s="75">
        <f>D161+D162</f>
        <v>200000</v>
      </c>
      <c r="E160" s="75">
        <f>E161+E162</f>
        <v>0</v>
      </c>
      <c r="F160" s="75">
        <f>F161+F162</f>
        <v>200000</v>
      </c>
    </row>
    <row r="161" spans="1:6" ht="54" customHeight="1">
      <c r="A161" s="26" t="s">
        <v>367</v>
      </c>
      <c r="B161" s="146" t="s">
        <v>634</v>
      </c>
      <c r="C161" s="116">
        <v>100</v>
      </c>
      <c r="D161" s="75">
        <v>107897.59</v>
      </c>
      <c r="E161" s="145"/>
      <c r="F161" s="75">
        <f>D161+E161</f>
        <v>107897.59</v>
      </c>
    </row>
    <row r="162" spans="1:6" ht="30.75" customHeight="1">
      <c r="A162" s="26" t="s">
        <v>929</v>
      </c>
      <c r="B162" s="146" t="s">
        <v>634</v>
      </c>
      <c r="C162" s="256">
        <v>600</v>
      </c>
      <c r="D162" s="145">
        <v>92102.41</v>
      </c>
      <c r="E162" s="145"/>
      <c r="F162" s="75">
        <f>D162+E162</f>
        <v>92102.41</v>
      </c>
    </row>
    <row r="163" spans="1:6" ht="28.5" customHeight="1">
      <c r="A163" s="48" t="s">
        <v>425</v>
      </c>
      <c r="B163" s="55" t="s">
        <v>416</v>
      </c>
      <c r="C163" s="112"/>
      <c r="D163" s="74">
        <f aca="true" t="shared" si="8" ref="D163:F164">D164</f>
        <v>430000</v>
      </c>
      <c r="E163" s="74">
        <f t="shared" si="8"/>
        <v>0</v>
      </c>
      <c r="F163" s="74">
        <f t="shared" si="8"/>
        <v>430000</v>
      </c>
    </row>
    <row r="164" spans="1:6" ht="26.25" customHeight="1">
      <c r="A164" s="56" t="s">
        <v>426</v>
      </c>
      <c r="B164" s="111" t="s">
        <v>417</v>
      </c>
      <c r="C164" s="116"/>
      <c r="D164" s="75">
        <f t="shared" si="8"/>
        <v>430000</v>
      </c>
      <c r="E164" s="75">
        <f t="shared" si="8"/>
        <v>0</v>
      </c>
      <c r="F164" s="75">
        <f t="shared" si="8"/>
        <v>430000</v>
      </c>
    </row>
    <row r="165" spans="1:6" ht="27" customHeight="1">
      <c r="A165" s="26" t="s">
        <v>427</v>
      </c>
      <c r="B165" s="111" t="s">
        <v>418</v>
      </c>
      <c r="C165" s="116"/>
      <c r="D165" s="75">
        <f>D166+D167+D168</f>
        <v>430000</v>
      </c>
      <c r="E165" s="75">
        <f>E166+E167+E168</f>
        <v>0</v>
      </c>
      <c r="F165" s="75">
        <f>F166+F167+F168</f>
        <v>430000</v>
      </c>
    </row>
    <row r="166" spans="1:6" ht="66.75" customHeight="1">
      <c r="A166" s="37" t="s">
        <v>764</v>
      </c>
      <c r="B166" s="111" t="s">
        <v>635</v>
      </c>
      <c r="C166" s="116">
        <v>800</v>
      </c>
      <c r="D166" s="75">
        <v>200000</v>
      </c>
      <c r="E166" s="145"/>
      <c r="F166" s="75">
        <v>200000</v>
      </c>
    </row>
    <row r="167" spans="1:6" ht="76.5">
      <c r="A167" s="26" t="s">
        <v>763</v>
      </c>
      <c r="B167" s="146" t="s">
        <v>636</v>
      </c>
      <c r="C167" s="116">
        <v>800</v>
      </c>
      <c r="D167" s="75">
        <v>200000</v>
      </c>
      <c r="E167" s="145"/>
      <c r="F167" s="75">
        <v>200000</v>
      </c>
    </row>
    <row r="168" spans="1:6" ht="51">
      <c r="A168" s="39" t="s">
        <v>765</v>
      </c>
      <c r="B168" s="146" t="s">
        <v>705</v>
      </c>
      <c r="C168" s="116">
        <v>800</v>
      </c>
      <c r="D168" s="75">
        <v>30000</v>
      </c>
      <c r="E168" s="145"/>
      <c r="F168" s="75">
        <v>30000</v>
      </c>
    </row>
    <row r="169" spans="1:6" ht="26.25" customHeight="1">
      <c r="A169" s="48" t="s">
        <v>516</v>
      </c>
      <c r="B169" s="55" t="s">
        <v>429</v>
      </c>
      <c r="C169" s="112"/>
      <c r="D169" s="74">
        <f>D170+D173</f>
        <v>340000</v>
      </c>
      <c r="E169" s="74">
        <f>E170+E173</f>
        <v>0</v>
      </c>
      <c r="F169" s="74">
        <f>F170+F173</f>
        <v>340000</v>
      </c>
    </row>
    <row r="170" spans="1:6" ht="28.5" customHeight="1">
      <c r="A170" s="56" t="s">
        <v>628</v>
      </c>
      <c r="B170" s="111" t="s">
        <v>517</v>
      </c>
      <c r="C170" s="116"/>
      <c r="D170" s="75">
        <f aca="true" t="shared" si="9" ref="D170:F171">D171</f>
        <v>190000</v>
      </c>
      <c r="E170" s="75">
        <f t="shared" si="9"/>
        <v>0</v>
      </c>
      <c r="F170" s="75">
        <f t="shared" si="9"/>
        <v>190000</v>
      </c>
    </row>
    <row r="171" spans="1:6" ht="14.25" customHeight="1">
      <c r="A171" s="26" t="s">
        <v>98</v>
      </c>
      <c r="B171" s="111" t="s">
        <v>518</v>
      </c>
      <c r="C171" s="116"/>
      <c r="D171" s="75">
        <f t="shared" si="9"/>
        <v>190000</v>
      </c>
      <c r="E171" s="75">
        <f t="shared" si="9"/>
        <v>0</v>
      </c>
      <c r="F171" s="75">
        <f t="shared" si="9"/>
        <v>190000</v>
      </c>
    </row>
    <row r="172" spans="1:6" ht="39" customHeight="1">
      <c r="A172" s="26" t="s">
        <v>519</v>
      </c>
      <c r="B172" s="111" t="s">
        <v>638</v>
      </c>
      <c r="C172" s="116">
        <v>200</v>
      </c>
      <c r="D172" s="75">
        <v>190000</v>
      </c>
      <c r="E172" s="145"/>
      <c r="F172" s="75">
        <v>190000</v>
      </c>
    </row>
    <row r="173" spans="1:6" ht="27.75" customHeight="1">
      <c r="A173" s="26" t="s">
        <v>520</v>
      </c>
      <c r="B173" s="111" t="s">
        <v>593</v>
      </c>
      <c r="C173" s="116"/>
      <c r="D173" s="75">
        <f>D174</f>
        <v>150000</v>
      </c>
      <c r="E173" s="75">
        <f>E174</f>
        <v>0</v>
      </c>
      <c r="F173" s="75">
        <f>F174</f>
        <v>150000</v>
      </c>
    </row>
    <row r="174" spans="1:6" ht="27.75" customHeight="1">
      <c r="A174" s="26" t="s">
        <v>622</v>
      </c>
      <c r="B174" s="111" t="s">
        <v>594</v>
      </c>
      <c r="C174" s="116"/>
      <c r="D174" s="75">
        <f>D175+D177+D178+D176</f>
        <v>150000</v>
      </c>
      <c r="E174" s="75">
        <f>E175+E177+E178+E176</f>
        <v>0</v>
      </c>
      <c r="F174" s="75">
        <f>F175+F177+F178+F176</f>
        <v>150000</v>
      </c>
    </row>
    <row r="175" spans="1:6" ht="39.75" customHeight="1">
      <c r="A175" s="26" t="s">
        <v>282</v>
      </c>
      <c r="B175" s="146" t="s">
        <v>595</v>
      </c>
      <c r="C175" s="116">
        <v>200</v>
      </c>
      <c r="D175" s="75">
        <v>10000</v>
      </c>
      <c r="E175" s="145"/>
      <c r="F175" s="75">
        <v>10000</v>
      </c>
    </row>
    <row r="176" spans="1:6" ht="38.25">
      <c r="A176" s="26" t="s">
        <v>806</v>
      </c>
      <c r="B176" s="146" t="s">
        <v>595</v>
      </c>
      <c r="C176" s="173">
        <v>600</v>
      </c>
      <c r="D176" s="75">
        <v>40000</v>
      </c>
      <c r="E176" s="145"/>
      <c r="F176" s="75">
        <v>40000</v>
      </c>
    </row>
    <row r="177" spans="1:6" ht="37.5" customHeight="1">
      <c r="A177" s="39" t="s">
        <v>629</v>
      </c>
      <c r="B177" s="114" t="s">
        <v>596</v>
      </c>
      <c r="C177" s="116">
        <v>200</v>
      </c>
      <c r="D177" s="75">
        <v>100000</v>
      </c>
      <c r="E177" s="145"/>
      <c r="F177" s="75">
        <v>100000</v>
      </c>
    </row>
    <row r="178" spans="1:6" ht="36.75" customHeight="1">
      <c r="A178" s="39" t="s">
        <v>597</v>
      </c>
      <c r="B178" s="114" t="s">
        <v>598</v>
      </c>
      <c r="C178" s="116">
        <v>200</v>
      </c>
      <c r="D178" s="75">
        <v>0</v>
      </c>
      <c r="E178" s="145"/>
      <c r="F178" s="75">
        <v>0</v>
      </c>
    </row>
    <row r="179" spans="1:6" ht="28.5" customHeight="1">
      <c r="A179" s="48" t="s">
        <v>599</v>
      </c>
      <c r="B179" s="55" t="s">
        <v>420</v>
      </c>
      <c r="C179" s="112"/>
      <c r="D179" s="74">
        <f>D180+D183</f>
        <v>2204500.4</v>
      </c>
      <c r="E179" s="74">
        <f>E180+E183</f>
        <v>0</v>
      </c>
      <c r="F179" s="74">
        <f>F180+F183</f>
        <v>2204500.4</v>
      </c>
    </row>
    <row r="180" spans="1:6" ht="28.5" customHeight="1">
      <c r="A180" s="26" t="s">
        <v>823</v>
      </c>
      <c r="B180" s="111" t="s">
        <v>421</v>
      </c>
      <c r="C180" s="116"/>
      <c r="D180" s="75">
        <f aca="true" t="shared" si="10" ref="D180:F181">D181</f>
        <v>80000</v>
      </c>
      <c r="E180" s="75">
        <f t="shared" si="10"/>
        <v>0</v>
      </c>
      <c r="F180" s="75">
        <f t="shared" si="10"/>
        <v>80000</v>
      </c>
    </row>
    <row r="181" spans="1:6" ht="29.25" customHeight="1">
      <c r="A181" s="26" t="s">
        <v>663</v>
      </c>
      <c r="B181" s="111" t="s">
        <v>422</v>
      </c>
      <c r="C181" s="116"/>
      <c r="D181" s="75">
        <f t="shared" si="10"/>
        <v>80000</v>
      </c>
      <c r="E181" s="75">
        <f t="shared" si="10"/>
        <v>0</v>
      </c>
      <c r="F181" s="75">
        <f t="shared" si="10"/>
        <v>80000</v>
      </c>
    </row>
    <row r="182" spans="1:6" ht="39.75" customHeight="1">
      <c r="A182" s="123" t="s">
        <v>437</v>
      </c>
      <c r="B182" s="114" t="s">
        <v>639</v>
      </c>
      <c r="C182" s="116">
        <v>200</v>
      </c>
      <c r="D182" s="75">
        <v>80000</v>
      </c>
      <c r="E182" s="145"/>
      <c r="F182" s="75">
        <v>80000</v>
      </c>
    </row>
    <row r="183" spans="1:6" ht="28.5" customHeight="1">
      <c r="A183" s="56" t="s">
        <v>419</v>
      </c>
      <c r="B183" s="114" t="s">
        <v>423</v>
      </c>
      <c r="C183" s="116"/>
      <c r="D183" s="75">
        <f aca="true" t="shared" si="11" ref="D183:F184">D184</f>
        <v>2124500.4</v>
      </c>
      <c r="E183" s="75">
        <f t="shared" si="11"/>
        <v>0</v>
      </c>
      <c r="F183" s="75">
        <f t="shared" si="11"/>
        <v>2124500.4</v>
      </c>
    </row>
    <row r="184" spans="1:6" ht="38.25" customHeight="1">
      <c r="A184" s="26" t="s">
        <v>664</v>
      </c>
      <c r="B184" s="114" t="s">
        <v>424</v>
      </c>
      <c r="C184" s="116"/>
      <c r="D184" s="75">
        <f>D185</f>
        <v>2124500.4</v>
      </c>
      <c r="E184" s="75">
        <f>E185</f>
        <v>0</v>
      </c>
      <c r="F184" s="75">
        <f t="shared" si="11"/>
        <v>2124500.4</v>
      </c>
    </row>
    <row r="185" spans="1:6" ht="36.75" customHeight="1">
      <c r="A185" s="39" t="s">
        <v>371</v>
      </c>
      <c r="B185" s="63" t="s">
        <v>600</v>
      </c>
      <c r="C185" s="40">
        <v>400</v>
      </c>
      <c r="D185" s="75">
        <v>2124500.4</v>
      </c>
      <c r="E185" s="145"/>
      <c r="F185" s="75">
        <v>2124500.4</v>
      </c>
    </row>
    <row r="186" spans="1:6" ht="24" customHeight="1">
      <c r="A186" s="60" t="s">
        <v>430</v>
      </c>
      <c r="B186" s="44" t="s">
        <v>431</v>
      </c>
      <c r="C186" s="112"/>
      <c r="D186" s="74">
        <f>D187+D191+D196+D199</f>
        <v>34013229.410000004</v>
      </c>
      <c r="E186" s="74">
        <f>E187+E191+E196+E199</f>
        <v>0</v>
      </c>
      <c r="F186" s="74">
        <f>F187+F191+F196+F199</f>
        <v>34013229.410000004</v>
      </c>
    </row>
    <row r="187" spans="1:6" ht="41.25" customHeight="1">
      <c r="A187" s="39" t="s">
        <v>155</v>
      </c>
      <c r="B187" s="114" t="s">
        <v>432</v>
      </c>
      <c r="C187" s="116"/>
      <c r="D187" s="75">
        <f>D188</f>
        <v>7214503.45</v>
      </c>
      <c r="E187" s="75">
        <f>E188</f>
        <v>0</v>
      </c>
      <c r="F187" s="75">
        <f>F188</f>
        <v>7214503.45</v>
      </c>
    </row>
    <row r="188" spans="1:6" ht="27" customHeight="1">
      <c r="A188" s="26" t="s">
        <v>156</v>
      </c>
      <c r="B188" s="114" t="s">
        <v>433</v>
      </c>
      <c r="C188" s="116"/>
      <c r="D188" s="75">
        <f>D189+D190</f>
        <v>7214503.45</v>
      </c>
      <c r="E188" s="75">
        <f>E189+E190</f>
        <v>0</v>
      </c>
      <c r="F188" s="75">
        <f>F189+F190</f>
        <v>7214503.45</v>
      </c>
    </row>
    <row r="189" spans="1:6" ht="51.75" customHeight="1">
      <c r="A189" s="24" t="s">
        <v>434</v>
      </c>
      <c r="B189" s="114" t="s">
        <v>601</v>
      </c>
      <c r="C189" s="116">
        <v>200</v>
      </c>
      <c r="D189" s="75">
        <v>905115.45</v>
      </c>
      <c r="E189" s="145"/>
      <c r="F189" s="75">
        <f>D189+E189</f>
        <v>905115.45</v>
      </c>
    </row>
    <row r="190" spans="1:6" ht="39.75" customHeight="1">
      <c r="A190" s="24" t="s">
        <v>793</v>
      </c>
      <c r="B190" s="25">
        <v>2710108010</v>
      </c>
      <c r="C190" s="157">
        <v>500</v>
      </c>
      <c r="D190" s="75">
        <v>6309388</v>
      </c>
      <c r="E190" s="145"/>
      <c r="F190" s="75">
        <f>D190+E190</f>
        <v>6309388</v>
      </c>
    </row>
    <row r="191" spans="1:6" ht="37.5" customHeight="1">
      <c r="A191" s="24" t="s">
        <v>157</v>
      </c>
      <c r="B191" s="114" t="s">
        <v>435</v>
      </c>
      <c r="C191" s="116"/>
      <c r="D191" s="75">
        <f>D192</f>
        <v>26463725.96</v>
      </c>
      <c r="E191" s="75">
        <f>E192</f>
        <v>0</v>
      </c>
      <c r="F191" s="75">
        <f>F192</f>
        <v>26463725.96</v>
      </c>
    </row>
    <row r="192" spans="1:6" ht="28.5" customHeight="1">
      <c r="A192" s="26" t="s">
        <v>158</v>
      </c>
      <c r="B192" s="114" t="s">
        <v>436</v>
      </c>
      <c r="C192" s="116"/>
      <c r="D192" s="75">
        <f>D193+D194+D195</f>
        <v>26463725.96</v>
      </c>
      <c r="E192" s="75">
        <f>E193+E194+E195</f>
        <v>0</v>
      </c>
      <c r="F192" s="75">
        <f>F193+F194+F195</f>
        <v>26463725.96</v>
      </c>
    </row>
    <row r="193" spans="1:6" ht="51.75" customHeight="1">
      <c r="A193" s="24" t="s">
        <v>438</v>
      </c>
      <c r="B193" s="114" t="s">
        <v>602</v>
      </c>
      <c r="C193" s="116">
        <v>200</v>
      </c>
      <c r="D193" s="75">
        <v>294095.6</v>
      </c>
      <c r="E193" s="145"/>
      <c r="F193" s="75">
        <f>D193+E193</f>
        <v>294095.6</v>
      </c>
    </row>
    <row r="194" spans="1:6" ht="65.25" customHeight="1">
      <c r="A194" s="230" t="s">
        <v>668</v>
      </c>
      <c r="B194" s="114" t="s">
        <v>603</v>
      </c>
      <c r="C194" s="116">
        <v>200</v>
      </c>
      <c r="D194" s="75">
        <v>5579586.36</v>
      </c>
      <c r="E194" s="145"/>
      <c r="F194" s="75">
        <f>D194+E194</f>
        <v>5579586.36</v>
      </c>
    </row>
    <row r="195" spans="1:6" ht="44.25" customHeight="1">
      <c r="A195" s="231" t="s">
        <v>896</v>
      </c>
      <c r="B195" s="227" t="s">
        <v>895</v>
      </c>
      <c r="C195" s="228">
        <v>200</v>
      </c>
      <c r="D195" s="75">
        <v>20590044</v>
      </c>
      <c r="E195" s="145"/>
      <c r="F195" s="75">
        <f>D195+E195</f>
        <v>20590044</v>
      </c>
    </row>
    <row r="196" spans="1:6" ht="24" customHeight="1">
      <c r="A196" s="39" t="s">
        <v>439</v>
      </c>
      <c r="B196" s="114" t="s">
        <v>440</v>
      </c>
      <c r="C196" s="116"/>
      <c r="D196" s="75">
        <f aca="true" t="shared" si="12" ref="D196:F197">D197</f>
        <v>35000</v>
      </c>
      <c r="E196" s="75">
        <f t="shared" si="12"/>
        <v>0</v>
      </c>
      <c r="F196" s="75">
        <f t="shared" si="12"/>
        <v>35000</v>
      </c>
    </row>
    <row r="197" spans="1:6" ht="27.75" customHeight="1">
      <c r="A197" s="39" t="s">
        <v>441</v>
      </c>
      <c r="B197" s="114" t="s">
        <v>442</v>
      </c>
      <c r="C197" s="116"/>
      <c r="D197" s="75">
        <f t="shared" si="12"/>
        <v>35000</v>
      </c>
      <c r="E197" s="75">
        <f t="shared" si="12"/>
        <v>0</v>
      </c>
      <c r="F197" s="75">
        <f t="shared" si="12"/>
        <v>35000</v>
      </c>
    </row>
    <row r="198" spans="1:6" ht="38.25" customHeight="1">
      <c r="A198" s="39" t="s">
        <v>443</v>
      </c>
      <c r="B198" s="114" t="s">
        <v>640</v>
      </c>
      <c r="C198" s="116">
        <v>200</v>
      </c>
      <c r="D198" s="75">
        <v>35000</v>
      </c>
      <c r="E198" s="145"/>
      <c r="F198" s="75">
        <f>D198+E198</f>
        <v>35000</v>
      </c>
    </row>
    <row r="199" spans="1:6" ht="26.25" customHeight="1">
      <c r="A199" s="39" t="s">
        <v>623</v>
      </c>
      <c r="B199" s="114" t="s">
        <v>624</v>
      </c>
      <c r="C199" s="116"/>
      <c r="D199" s="75">
        <f>D200</f>
        <v>300000</v>
      </c>
      <c r="E199" s="75">
        <f>E200</f>
        <v>0</v>
      </c>
      <c r="F199" s="75">
        <f>F200</f>
        <v>300000</v>
      </c>
    </row>
    <row r="200" spans="1:6" ht="25.5" customHeight="1">
      <c r="A200" s="39" t="s">
        <v>625</v>
      </c>
      <c r="B200" s="114" t="s">
        <v>627</v>
      </c>
      <c r="C200" s="116"/>
      <c r="D200" s="75">
        <f>D201+D202</f>
        <v>300000</v>
      </c>
      <c r="E200" s="75">
        <f>E201+E202</f>
        <v>0</v>
      </c>
      <c r="F200" s="75">
        <f>F201+F202</f>
        <v>300000</v>
      </c>
    </row>
    <row r="201" spans="1:6" ht="77.25" customHeight="1">
      <c r="A201" s="39" t="s">
        <v>626</v>
      </c>
      <c r="B201" s="114" t="s">
        <v>641</v>
      </c>
      <c r="C201" s="116">
        <v>200</v>
      </c>
      <c r="D201" s="75">
        <v>0</v>
      </c>
      <c r="E201" s="145"/>
      <c r="F201" s="75">
        <f>D201+E201</f>
        <v>0</v>
      </c>
    </row>
    <row r="202" spans="1:6" ht="77.25" customHeight="1">
      <c r="A202" s="39" t="s">
        <v>974</v>
      </c>
      <c r="B202" s="288" t="s">
        <v>973</v>
      </c>
      <c r="C202" s="289">
        <v>500</v>
      </c>
      <c r="D202" s="75">
        <v>300000</v>
      </c>
      <c r="E202" s="145"/>
      <c r="F202" s="75">
        <f>D202+E202</f>
        <v>300000</v>
      </c>
    </row>
    <row r="203" spans="1:6" ht="40.5" customHeight="1">
      <c r="A203" s="26" t="s">
        <v>444</v>
      </c>
      <c r="B203" s="44" t="s">
        <v>445</v>
      </c>
      <c r="C203" s="116"/>
      <c r="D203" s="74">
        <f>D204+D207+D214+D222+D228+D236+D241+D244+D211+D248</f>
        <v>39947126.1</v>
      </c>
      <c r="E203" s="74">
        <f>E204+E207+E214+E222+E228+E236+E241+E244+E211+E248</f>
        <v>0</v>
      </c>
      <c r="F203" s="74">
        <f>F204+F207+F214+F222+F228+F236+F241+F244+F211+F248</f>
        <v>39947126.1</v>
      </c>
    </row>
    <row r="204" spans="1:6" ht="26.25" customHeight="1">
      <c r="A204" s="26" t="s">
        <v>446</v>
      </c>
      <c r="B204" s="114" t="s">
        <v>447</v>
      </c>
      <c r="C204" s="40"/>
      <c r="D204" s="75">
        <f aca="true" t="shared" si="13" ref="D204:F205">D205</f>
        <v>0</v>
      </c>
      <c r="E204" s="75">
        <f t="shared" si="13"/>
        <v>0</v>
      </c>
      <c r="F204" s="75">
        <f t="shared" si="13"/>
        <v>0</v>
      </c>
    </row>
    <row r="205" spans="1:6" ht="18.75" customHeight="1">
      <c r="A205" s="26" t="s">
        <v>148</v>
      </c>
      <c r="B205" s="114" t="s">
        <v>448</v>
      </c>
      <c r="C205" s="40"/>
      <c r="D205" s="75">
        <f>D206</f>
        <v>0</v>
      </c>
      <c r="E205" s="75">
        <f t="shared" si="13"/>
        <v>0</v>
      </c>
      <c r="F205" s="75">
        <f t="shared" si="13"/>
        <v>0</v>
      </c>
    </row>
    <row r="206" spans="1:6" ht="39.75" customHeight="1">
      <c r="A206" s="26" t="s">
        <v>308</v>
      </c>
      <c r="B206" s="114" t="s">
        <v>449</v>
      </c>
      <c r="C206" s="116">
        <v>300</v>
      </c>
      <c r="D206" s="75"/>
      <c r="E206" s="145"/>
      <c r="F206" s="75">
        <f>D206+E206</f>
        <v>0</v>
      </c>
    </row>
    <row r="207" spans="1:6" ht="18.75" customHeight="1">
      <c r="A207" s="46" t="s">
        <v>159</v>
      </c>
      <c r="B207" s="114" t="s">
        <v>462</v>
      </c>
      <c r="C207" s="40"/>
      <c r="D207" s="75">
        <f>D208</f>
        <v>30000</v>
      </c>
      <c r="E207" s="75">
        <f>E208</f>
        <v>0</v>
      </c>
      <c r="F207" s="75">
        <f>F208</f>
        <v>30000</v>
      </c>
    </row>
    <row r="208" spans="1:6" ht="26.25" customHeight="1">
      <c r="A208" s="26" t="s">
        <v>465</v>
      </c>
      <c r="B208" s="114" t="s">
        <v>463</v>
      </c>
      <c r="C208" s="40"/>
      <c r="D208" s="75">
        <f>D210+D209</f>
        <v>30000</v>
      </c>
      <c r="E208" s="75">
        <f>E210+E209</f>
        <v>0</v>
      </c>
      <c r="F208" s="75">
        <f>F210+F209</f>
        <v>30000</v>
      </c>
    </row>
    <row r="209" spans="1:6" ht="25.5">
      <c r="A209" s="26" t="s">
        <v>831</v>
      </c>
      <c r="B209" s="185" t="s">
        <v>830</v>
      </c>
      <c r="C209" s="40">
        <v>500</v>
      </c>
      <c r="D209" s="75">
        <v>30000</v>
      </c>
      <c r="E209" s="145"/>
      <c r="F209" s="75">
        <f>D209+E209</f>
        <v>30000</v>
      </c>
    </row>
    <row r="210" spans="1:6" ht="37.5" customHeight="1">
      <c r="A210" s="39" t="s">
        <v>466</v>
      </c>
      <c r="B210" s="114" t="s">
        <v>464</v>
      </c>
      <c r="C210" s="40">
        <v>400</v>
      </c>
      <c r="D210" s="75">
        <v>0</v>
      </c>
      <c r="E210" s="145"/>
      <c r="F210" s="75">
        <f>D210+E210</f>
        <v>0</v>
      </c>
    </row>
    <row r="211" spans="1:6" ht="27" customHeight="1">
      <c r="A211" s="39" t="s">
        <v>467</v>
      </c>
      <c r="B211" s="114" t="s">
        <v>450</v>
      </c>
      <c r="C211" s="40"/>
      <c r="D211" s="75">
        <f aca="true" t="shared" si="14" ref="D211:F212">D212</f>
        <v>0</v>
      </c>
      <c r="E211" s="75">
        <f t="shared" si="14"/>
        <v>0</v>
      </c>
      <c r="F211" s="75">
        <f t="shared" si="14"/>
        <v>0</v>
      </c>
    </row>
    <row r="212" spans="1:6" ht="26.25" customHeight="1">
      <c r="A212" s="39" t="s">
        <v>310</v>
      </c>
      <c r="B212" s="114" t="s">
        <v>451</v>
      </c>
      <c r="C212" s="40"/>
      <c r="D212" s="75">
        <f>D213</f>
        <v>0</v>
      </c>
      <c r="E212" s="75">
        <f t="shared" si="14"/>
        <v>0</v>
      </c>
      <c r="F212" s="75">
        <f t="shared" si="14"/>
        <v>0</v>
      </c>
    </row>
    <row r="213" spans="1:6" ht="51.75" customHeight="1">
      <c r="A213" s="39" t="s">
        <v>469</v>
      </c>
      <c r="B213" s="114" t="s">
        <v>468</v>
      </c>
      <c r="C213" s="40">
        <v>300</v>
      </c>
      <c r="D213" s="75"/>
      <c r="E213" s="145"/>
      <c r="F213" s="75">
        <f>D213+E213</f>
        <v>0</v>
      </c>
    </row>
    <row r="214" spans="1:6" ht="36.75" customHeight="1">
      <c r="A214" s="39" t="s">
        <v>470</v>
      </c>
      <c r="B214" s="114" t="s">
        <v>452</v>
      </c>
      <c r="C214" s="40"/>
      <c r="D214" s="75">
        <f>D215+D219</f>
        <v>2270100</v>
      </c>
      <c r="E214" s="75">
        <f>E215+E219</f>
        <v>0</v>
      </c>
      <c r="F214" s="75">
        <f>F215+F219</f>
        <v>2270100</v>
      </c>
    </row>
    <row r="215" spans="1:6" ht="18" customHeight="1">
      <c r="A215" s="39" t="s">
        <v>164</v>
      </c>
      <c r="B215" s="114" t="s">
        <v>453</v>
      </c>
      <c r="C215" s="40"/>
      <c r="D215" s="75">
        <f>D216+D217+D218</f>
        <v>1726100</v>
      </c>
      <c r="E215" s="75">
        <f>E216+E217+E218</f>
        <v>0</v>
      </c>
      <c r="F215" s="75">
        <f>F216+F217+F218</f>
        <v>1726100</v>
      </c>
    </row>
    <row r="216" spans="1:6" ht="39" customHeight="1">
      <c r="A216" s="39" t="s">
        <v>472</v>
      </c>
      <c r="B216" s="114" t="s">
        <v>642</v>
      </c>
      <c r="C216" s="40">
        <v>200</v>
      </c>
      <c r="D216" s="75">
        <v>879900</v>
      </c>
      <c r="E216" s="145"/>
      <c r="F216" s="75">
        <f>D216+E216</f>
        <v>879900</v>
      </c>
    </row>
    <row r="217" spans="1:6" ht="26.25" customHeight="1">
      <c r="A217" s="39" t="s">
        <v>166</v>
      </c>
      <c r="B217" s="114" t="s">
        <v>643</v>
      </c>
      <c r="C217" s="40">
        <v>200</v>
      </c>
      <c r="D217" s="75">
        <v>846200</v>
      </c>
      <c r="E217" s="145"/>
      <c r="F217" s="75">
        <f>D217+E217</f>
        <v>846200</v>
      </c>
    </row>
    <row r="218" spans="1:6" ht="38.25">
      <c r="A218" s="46" t="s">
        <v>794</v>
      </c>
      <c r="B218" s="156" t="s">
        <v>795</v>
      </c>
      <c r="C218" s="157">
        <v>500</v>
      </c>
      <c r="D218" s="75">
        <v>0</v>
      </c>
      <c r="E218" s="145"/>
      <c r="F218" s="75">
        <f>D218+E218</f>
        <v>0</v>
      </c>
    </row>
    <row r="219" spans="1:6" ht="39.75" customHeight="1">
      <c r="A219" s="39" t="s">
        <v>361</v>
      </c>
      <c r="B219" s="114" t="s">
        <v>471</v>
      </c>
      <c r="C219" s="40"/>
      <c r="D219" s="75">
        <f>D220+D221</f>
        <v>544000</v>
      </c>
      <c r="E219" s="75">
        <f>E220+E221</f>
        <v>0</v>
      </c>
      <c r="F219" s="75">
        <f>F220+F221</f>
        <v>544000</v>
      </c>
    </row>
    <row r="220" spans="1:6" ht="54" customHeight="1">
      <c r="A220" s="123" t="s">
        <v>362</v>
      </c>
      <c r="B220" s="114" t="s">
        <v>644</v>
      </c>
      <c r="C220" s="40">
        <v>800</v>
      </c>
      <c r="D220" s="75">
        <v>0</v>
      </c>
      <c r="E220" s="145"/>
      <c r="F220" s="75">
        <f>D220+E220</f>
        <v>0</v>
      </c>
    </row>
    <row r="221" spans="1:6" ht="54" customHeight="1">
      <c r="A221" s="39" t="s">
        <v>810</v>
      </c>
      <c r="B221" s="243" t="s">
        <v>908</v>
      </c>
      <c r="C221" s="40">
        <v>800</v>
      </c>
      <c r="D221" s="75">
        <v>544000</v>
      </c>
      <c r="E221" s="145"/>
      <c r="F221" s="75">
        <f>D221+E221</f>
        <v>544000</v>
      </c>
    </row>
    <row r="222" spans="1:6" ht="26.25" customHeight="1">
      <c r="A222" s="39" t="s">
        <v>160</v>
      </c>
      <c r="B222" s="114" t="s">
        <v>454</v>
      </c>
      <c r="C222" s="40"/>
      <c r="D222" s="75">
        <f>D223</f>
        <v>1252900</v>
      </c>
      <c r="E222" s="75">
        <f>E223</f>
        <v>0</v>
      </c>
      <c r="F222" s="75">
        <f>F223</f>
        <v>1252900</v>
      </c>
    </row>
    <row r="223" spans="1:6" ht="26.25" customHeight="1">
      <c r="A223" s="26" t="s">
        <v>177</v>
      </c>
      <c r="B223" s="114" t="s">
        <v>455</v>
      </c>
      <c r="C223" s="40"/>
      <c r="D223" s="75">
        <f>D225+D226+D224+D227</f>
        <v>1252900</v>
      </c>
      <c r="E223" s="75">
        <f>E225+E226+E224+E227</f>
        <v>0</v>
      </c>
      <c r="F223" s="75">
        <f>F225+F226+F224+F227</f>
        <v>1252900</v>
      </c>
    </row>
    <row r="224" spans="1:6" ht="40.5" customHeight="1">
      <c r="A224" s="39" t="s">
        <v>779</v>
      </c>
      <c r="B224" s="154" t="s">
        <v>780</v>
      </c>
      <c r="C224" s="155">
        <v>800</v>
      </c>
      <c r="D224" s="75">
        <v>300000</v>
      </c>
      <c r="E224" s="145"/>
      <c r="F224" s="75">
        <f>D224+E224</f>
        <v>300000</v>
      </c>
    </row>
    <row r="225" spans="1:6" ht="26.25" customHeight="1">
      <c r="A225" s="39" t="s">
        <v>275</v>
      </c>
      <c r="B225" s="114" t="s">
        <v>645</v>
      </c>
      <c r="C225" s="116">
        <v>200</v>
      </c>
      <c r="D225" s="75"/>
      <c r="E225" s="145"/>
      <c r="F225" s="75">
        <f>D225+E225</f>
        <v>0</v>
      </c>
    </row>
    <row r="226" spans="1:6" ht="26.25" customHeight="1">
      <c r="A226" s="39" t="s">
        <v>276</v>
      </c>
      <c r="B226" s="114" t="s">
        <v>646</v>
      </c>
      <c r="C226" s="40">
        <v>200</v>
      </c>
      <c r="D226" s="75"/>
      <c r="E226" s="145"/>
      <c r="F226" s="75">
        <f>D226+E226</f>
        <v>0</v>
      </c>
    </row>
    <row r="227" spans="1:6" ht="35.25" customHeight="1">
      <c r="A227" s="39" t="s">
        <v>802</v>
      </c>
      <c r="B227" s="156" t="s">
        <v>803</v>
      </c>
      <c r="C227" s="157">
        <v>500</v>
      </c>
      <c r="D227" s="75">
        <v>952900</v>
      </c>
      <c r="E227" s="145"/>
      <c r="F227" s="75">
        <f>D227+E227</f>
        <v>952900</v>
      </c>
    </row>
    <row r="228" spans="1:6" ht="24" customHeight="1">
      <c r="A228" s="39" t="s">
        <v>161</v>
      </c>
      <c r="B228" s="114" t="s">
        <v>456</v>
      </c>
      <c r="C228" s="40"/>
      <c r="D228" s="75">
        <f>D229</f>
        <v>35683526.1</v>
      </c>
      <c r="E228" s="75">
        <f>E229</f>
        <v>0</v>
      </c>
      <c r="F228" s="75">
        <f>F229</f>
        <v>35683526.1</v>
      </c>
    </row>
    <row r="229" spans="1:6" ht="23.25" customHeight="1">
      <c r="A229" s="26" t="s">
        <v>178</v>
      </c>
      <c r="B229" s="114" t="s">
        <v>457</v>
      </c>
      <c r="C229" s="40"/>
      <c r="D229" s="75">
        <f>D230+D234+D235+D232+D231+D233</f>
        <v>35683526.1</v>
      </c>
      <c r="E229" s="75">
        <f>E230+E234+E235+E232+E231+E233</f>
        <v>0</v>
      </c>
      <c r="F229" s="75">
        <f>F230+F234+F235+F232+F231+F233</f>
        <v>35683526.1</v>
      </c>
    </row>
    <row r="230" spans="1:6" ht="51">
      <c r="A230" s="39" t="s">
        <v>732</v>
      </c>
      <c r="B230" s="142" t="s">
        <v>733</v>
      </c>
      <c r="C230" s="143">
        <v>800</v>
      </c>
      <c r="D230" s="75">
        <v>21288329.84</v>
      </c>
      <c r="E230" s="145"/>
      <c r="F230" s="75">
        <f aca="true" t="shared" si="15" ref="F230:F235">D230+E230</f>
        <v>21288329.84</v>
      </c>
    </row>
    <row r="231" spans="1:6" ht="37.5" customHeight="1">
      <c r="A231" s="39" t="s">
        <v>881</v>
      </c>
      <c r="B231" s="185" t="s">
        <v>832</v>
      </c>
      <c r="C231" s="186">
        <v>800</v>
      </c>
      <c r="D231" s="75">
        <v>4000000</v>
      </c>
      <c r="E231" s="145"/>
      <c r="F231" s="75">
        <f t="shared" si="15"/>
        <v>4000000</v>
      </c>
    </row>
    <row r="232" spans="1:6" ht="38.25">
      <c r="A232" s="39" t="s">
        <v>796</v>
      </c>
      <c r="B232" s="156" t="s">
        <v>797</v>
      </c>
      <c r="C232" s="157">
        <v>500</v>
      </c>
      <c r="D232" s="75">
        <v>272000</v>
      </c>
      <c r="E232" s="145"/>
      <c r="F232" s="75">
        <f t="shared" si="15"/>
        <v>272000</v>
      </c>
    </row>
    <row r="233" spans="1:6" ht="38.25">
      <c r="A233" s="39" t="s">
        <v>917</v>
      </c>
      <c r="B233" s="243" t="s">
        <v>907</v>
      </c>
      <c r="C233" s="244">
        <v>200</v>
      </c>
      <c r="D233" s="75">
        <v>9873196.26</v>
      </c>
      <c r="E233" s="145"/>
      <c r="F233" s="75">
        <f t="shared" si="15"/>
        <v>9873196.26</v>
      </c>
    </row>
    <row r="234" spans="1:6" ht="25.5" customHeight="1">
      <c r="A234" s="39" t="s">
        <v>165</v>
      </c>
      <c r="B234" s="114" t="s">
        <v>647</v>
      </c>
      <c r="C234" s="116">
        <v>200</v>
      </c>
      <c r="D234" s="75">
        <v>0</v>
      </c>
      <c r="E234" s="145"/>
      <c r="F234" s="75">
        <f t="shared" si="15"/>
        <v>0</v>
      </c>
    </row>
    <row r="235" spans="1:6" ht="38.25">
      <c r="A235" s="39" t="s">
        <v>781</v>
      </c>
      <c r="B235" s="154" t="s">
        <v>782</v>
      </c>
      <c r="C235" s="155">
        <v>200</v>
      </c>
      <c r="D235" s="75">
        <v>250000</v>
      </c>
      <c r="E235" s="145"/>
      <c r="F235" s="75">
        <f t="shared" si="15"/>
        <v>250000</v>
      </c>
    </row>
    <row r="236" spans="1:6" ht="25.5" customHeight="1">
      <c r="A236" s="39" t="s">
        <v>163</v>
      </c>
      <c r="B236" s="114" t="s">
        <v>458</v>
      </c>
      <c r="C236" s="40"/>
      <c r="D236" s="75">
        <f>D237</f>
        <v>200000</v>
      </c>
      <c r="E236" s="75">
        <f>E237</f>
        <v>0</v>
      </c>
      <c r="F236" s="75">
        <f>F237</f>
        <v>200000</v>
      </c>
    </row>
    <row r="237" spans="1:6" ht="19.5" customHeight="1">
      <c r="A237" s="26" t="s">
        <v>473</v>
      </c>
      <c r="B237" s="114" t="s">
        <v>459</v>
      </c>
      <c r="C237" s="40"/>
      <c r="D237" s="75">
        <f>D238+D239+D240</f>
        <v>200000</v>
      </c>
      <c r="E237" s="75">
        <f>E238+E239+E240</f>
        <v>0</v>
      </c>
      <c r="F237" s="75">
        <f>F238+F239+F240</f>
        <v>200000</v>
      </c>
    </row>
    <row r="238" spans="1:6" ht="26.25" customHeight="1">
      <c r="A238" s="26" t="s">
        <v>277</v>
      </c>
      <c r="B238" s="114" t="s">
        <v>648</v>
      </c>
      <c r="C238" s="40">
        <v>200</v>
      </c>
      <c r="D238" s="75"/>
      <c r="E238" s="145"/>
      <c r="F238" s="75">
        <f>D238+E238</f>
        <v>0</v>
      </c>
    </row>
    <row r="239" spans="1:6" ht="26.25" customHeight="1">
      <c r="A239" s="39" t="s">
        <v>278</v>
      </c>
      <c r="B239" s="114" t="s">
        <v>649</v>
      </c>
      <c r="C239" s="40">
        <v>200</v>
      </c>
      <c r="D239" s="75"/>
      <c r="E239" s="145"/>
      <c r="F239" s="75">
        <f>D239+E239</f>
        <v>0</v>
      </c>
    </row>
    <row r="240" spans="1:6" ht="36" customHeight="1">
      <c r="A240" s="39" t="s">
        <v>798</v>
      </c>
      <c r="B240" s="156" t="s">
        <v>799</v>
      </c>
      <c r="C240" s="157">
        <v>500</v>
      </c>
      <c r="D240" s="75">
        <v>200000</v>
      </c>
      <c r="E240" s="145"/>
      <c r="F240" s="75">
        <f>D240+E240</f>
        <v>200000</v>
      </c>
    </row>
    <row r="241" spans="1:6" ht="26.25" customHeight="1">
      <c r="A241" s="39" t="s">
        <v>474</v>
      </c>
      <c r="B241" s="114" t="s">
        <v>460</v>
      </c>
      <c r="C241" s="40"/>
      <c r="D241" s="75">
        <f aca="true" t="shared" si="16" ref="D241:F242">D242</f>
        <v>100000</v>
      </c>
      <c r="E241" s="75">
        <f t="shared" si="16"/>
        <v>0</v>
      </c>
      <c r="F241" s="75">
        <f t="shared" si="16"/>
        <v>100000</v>
      </c>
    </row>
    <row r="242" spans="1:6" ht="18.75" customHeight="1">
      <c r="A242" s="46" t="s">
        <v>186</v>
      </c>
      <c r="B242" s="114" t="s">
        <v>461</v>
      </c>
      <c r="C242" s="40"/>
      <c r="D242" s="75">
        <f t="shared" si="16"/>
        <v>100000</v>
      </c>
      <c r="E242" s="75">
        <f t="shared" si="16"/>
        <v>0</v>
      </c>
      <c r="F242" s="75">
        <f t="shared" si="16"/>
        <v>100000</v>
      </c>
    </row>
    <row r="243" spans="1:6" ht="39.75" customHeight="1">
      <c r="A243" s="39" t="s">
        <v>475</v>
      </c>
      <c r="B243" s="114" t="s">
        <v>650</v>
      </c>
      <c r="C243" s="40">
        <v>200</v>
      </c>
      <c r="D243" s="75">
        <v>100000</v>
      </c>
      <c r="E243" s="145"/>
      <c r="F243" s="75">
        <f>D243+E243</f>
        <v>100000</v>
      </c>
    </row>
    <row r="244" spans="1:6" ht="51.75" customHeight="1">
      <c r="A244" s="39" t="s">
        <v>476</v>
      </c>
      <c r="B244" s="114" t="s">
        <v>477</v>
      </c>
      <c r="C244" s="40"/>
      <c r="D244" s="75">
        <f>D245</f>
        <v>360600</v>
      </c>
      <c r="E244" s="75">
        <f>E245</f>
        <v>0</v>
      </c>
      <c r="F244" s="75">
        <f>F245</f>
        <v>360600</v>
      </c>
    </row>
    <row r="245" spans="1:6" ht="27" customHeight="1">
      <c r="A245" s="39" t="s">
        <v>162</v>
      </c>
      <c r="B245" s="114" t="s">
        <v>478</v>
      </c>
      <c r="C245" s="40"/>
      <c r="D245" s="75">
        <f>D246+D247</f>
        <v>360600</v>
      </c>
      <c r="E245" s="75">
        <f>E246+E247</f>
        <v>0</v>
      </c>
      <c r="F245" s="75">
        <f>F246+F247</f>
        <v>360600</v>
      </c>
    </row>
    <row r="246" spans="1:6" ht="25.5" customHeight="1">
      <c r="A246" s="39" t="s">
        <v>187</v>
      </c>
      <c r="B246" s="114" t="s">
        <v>479</v>
      </c>
      <c r="C246" s="40">
        <v>200</v>
      </c>
      <c r="D246" s="75"/>
      <c r="E246" s="145"/>
      <c r="F246" s="75">
        <f>D246+E246</f>
        <v>0</v>
      </c>
    </row>
    <row r="247" spans="1:6" ht="51">
      <c r="A247" s="149" t="s">
        <v>800</v>
      </c>
      <c r="B247" s="156" t="s">
        <v>801</v>
      </c>
      <c r="C247" s="157">
        <v>500</v>
      </c>
      <c r="D247" s="75">
        <v>360600</v>
      </c>
      <c r="E247" s="145"/>
      <c r="F247" s="75">
        <f>D247+E247</f>
        <v>360600</v>
      </c>
    </row>
    <row r="248" spans="1:6" ht="27.75" customHeight="1">
      <c r="A248" s="149" t="s">
        <v>734</v>
      </c>
      <c r="B248" s="142" t="s">
        <v>735</v>
      </c>
      <c r="C248" s="143"/>
      <c r="D248" s="75">
        <f aca="true" t="shared" si="17" ref="D248:F249">D249</f>
        <v>50000</v>
      </c>
      <c r="E248" s="75">
        <f t="shared" si="17"/>
        <v>0</v>
      </c>
      <c r="F248" s="75">
        <f t="shared" si="17"/>
        <v>50000</v>
      </c>
    </row>
    <row r="249" spans="1:6" ht="12.75" customHeight="1">
      <c r="A249" s="46" t="s">
        <v>736</v>
      </c>
      <c r="B249" s="142" t="s">
        <v>737</v>
      </c>
      <c r="C249" s="143"/>
      <c r="D249" s="75">
        <f t="shared" si="17"/>
        <v>50000</v>
      </c>
      <c r="E249" s="75">
        <f t="shared" si="17"/>
        <v>0</v>
      </c>
      <c r="F249" s="75">
        <f t="shared" si="17"/>
        <v>50000</v>
      </c>
    </row>
    <row r="250" spans="1:6" ht="37.5" customHeight="1">
      <c r="A250" s="39" t="s">
        <v>738</v>
      </c>
      <c r="B250" s="142" t="s">
        <v>739</v>
      </c>
      <c r="C250" s="143">
        <v>200</v>
      </c>
      <c r="D250" s="75">
        <v>50000</v>
      </c>
      <c r="E250" s="145"/>
      <c r="F250" s="75">
        <f>D250+E250</f>
        <v>50000</v>
      </c>
    </row>
    <row r="251" spans="1:6" ht="29.25" customHeight="1">
      <c r="A251" s="26" t="s">
        <v>750</v>
      </c>
      <c r="B251" s="44" t="s">
        <v>480</v>
      </c>
      <c r="C251" s="116"/>
      <c r="D251" s="74">
        <f>D252+D257</f>
        <v>5244800</v>
      </c>
      <c r="E251" s="74">
        <f>E252+E257</f>
        <v>0</v>
      </c>
      <c r="F251" s="74">
        <f>F252+F257</f>
        <v>5244800</v>
      </c>
    </row>
    <row r="252" spans="1:6" ht="27.75" customHeight="1">
      <c r="A252" s="26" t="s">
        <v>751</v>
      </c>
      <c r="B252" s="111" t="s">
        <v>481</v>
      </c>
      <c r="C252" s="116"/>
      <c r="D252" s="75">
        <f>D253+D255</f>
        <v>550000</v>
      </c>
      <c r="E252" s="75">
        <f>E253+E255</f>
        <v>0</v>
      </c>
      <c r="F252" s="75">
        <f>F253+F255</f>
        <v>550000</v>
      </c>
    </row>
    <row r="253" spans="1:6" ht="25.5">
      <c r="A253" s="26" t="s">
        <v>752</v>
      </c>
      <c r="B253" s="111" t="s">
        <v>482</v>
      </c>
      <c r="C253" s="116"/>
      <c r="D253" s="75">
        <f>D254</f>
        <v>550000</v>
      </c>
      <c r="E253" s="75">
        <f>E254</f>
        <v>0</v>
      </c>
      <c r="F253" s="75">
        <f>F254</f>
        <v>550000</v>
      </c>
    </row>
    <row r="254" spans="1:6" ht="26.25" customHeight="1">
      <c r="A254" s="57" t="s">
        <v>700</v>
      </c>
      <c r="B254" s="138" t="s">
        <v>651</v>
      </c>
      <c r="C254" s="137">
        <v>200</v>
      </c>
      <c r="D254" s="204">
        <v>550000</v>
      </c>
      <c r="E254" s="145"/>
      <c r="F254" s="293">
        <f>D254+E254</f>
        <v>550000</v>
      </c>
    </row>
    <row r="255" spans="1:6" ht="21" customHeight="1">
      <c r="A255" s="3" t="s">
        <v>702</v>
      </c>
      <c r="B255" s="132">
        <v>2910200000</v>
      </c>
      <c r="C255" s="132"/>
      <c r="D255" s="192">
        <f>D256</f>
        <v>0</v>
      </c>
      <c r="E255" s="192">
        <f>E256</f>
        <v>0</v>
      </c>
      <c r="F255" s="192">
        <f>F256</f>
        <v>0</v>
      </c>
    </row>
    <row r="256" spans="1:6" ht="26.25" customHeight="1">
      <c r="A256" s="139" t="s">
        <v>604</v>
      </c>
      <c r="B256" s="140" t="s">
        <v>701</v>
      </c>
      <c r="C256" s="135">
        <v>200</v>
      </c>
      <c r="D256" s="205">
        <v>0</v>
      </c>
      <c r="E256" s="145"/>
      <c r="F256" s="293">
        <f>D256+E256</f>
        <v>0</v>
      </c>
    </row>
    <row r="257" spans="1:6" ht="26.25" customHeight="1">
      <c r="A257" s="26" t="s">
        <v>605</v>
      </c>
      <c r="B257" s="111" t="s">
        <v>609</v>
      </c>
      <c r="C257" s="116"/>
      <c r="D257" s="75">
        <f>D258</f>
        <v>4694800</v>
      </c>
      <c r="E257" s="75">
        <f>E258</f>
        <v>0</v>
      </c>
      <c r="F257" s="75">
        <f>F258</f>
        <v>4694800</v>
      </c>
    </row>
    <row r="258" spans="1:6" ht="27" customHeight="1">
      <c r="A258" s="26" t="s">
        <v>606</v>
      </c>
      <c r="B258" s="133" t="s">
        <v>703</v>
      </c>
      <c r="C258" s="116"/>
      <c r="D258" s="75">
        <f>D259+D260+D261</f>
        <v>4694800</v>
      </c>
      <c r="E258" s="75">
        <f>E259+E260+E261</f>
        <v>0</v>
      </c>
      <c r="F258" s="75">
        <f>F259+F260+F261</f>
        <v>4694800</v>
      </c>
    </row>
    <row r="259" spans="1:6" ht="26.25" customHeight="1">
      <c r="A259" s="26" t="s">
        <v>607</v>
      </c>
      <c r="B259" s="133" t="s">
        <v>704</v>
      </c>
      <c r="C259" s="116">
        <v>200</v>
      </c>
      <c r="D259" s="75">
        <v>0</v>
      </c>
      <c r="E259" s="145"/>
      <c r="F259" s="75">
        <f>D259+E259</f>
        <v>0</v>
      </c>
    </row>
    <row r="260" spans="1:6" ht="54" customHeight="1">
      <c r="A260" s="26" t="s">
        <v>608</v>
      </c>
      <c r="B260" s="146" t="s">
        <v>853</v>
      </c>
      <c r="C260" s="116">
        <v>200</v>
      </c>
      <c r="D260" s="75">
        <v>0</v>
      </c>
      <c r="E260" s="145"/>
      <c r="F260" s="75">
        <f>D260+E260</f>
        <v>0</v>
      </c>
    </row>
    <row r="261" spans="1:6" ht="50.25" customHeight="1">
      <c r="A261" s="26" t="s">
        <v>889</v>
      </c>
      <c r="B261" s="146" t="s">
        <v>847</v>
      </c>
      <c r="C261" s="202">
        <v>400</v>
      </c>
      <c r="D261" s="75">
        <v>4694800</v>
      </c>
      <c r="E261" s="145"/>
      <c r="F261" s="75">
        <f>D261+E261</f>
        <v>4694800</v>
      </c>
    </row>
    <row r="262" spans="1:6" ht="27.75" customHeight="1">
      <c r="A262" s="48" t="s">
        <v>486</v>
      </c>
      <c r="B262" s="44" t="s">
        <v>483</v>
      </c>
      <c r="C262" s="116"/>
      <c r="D262" s="74">
        <f>D263+D269</f>
        <v>2163000</v>
      </c>
      <c r="E262" s="74">
        <f>E263+E269</f>
        <v>0</v>
      </c>
      <c r="F262" s="74">
        <f>F263+F269</f>
        <v>2163000</v>
      </c>
    </row>
    <row r="263" spans="1:6" ht="27" customHeight="1">
      <c r="A263" s="26" t="s">
        <v>487</v>
      </c>
      <c r="B263" s="111" t="s">
        <v>484</v>
      </c>
      <c r="C263" s="116"/>
      <c r="D263" s="75">
        <f>D264+D267</f>
        <v>1650000</v>
      </c>
      <c r="E263" s="75">
        <f>E264+E267</f>
        <v>0</v>
      </c>
      <c r="F263" s="75">
        <f>F264+F267</f>
        <v>1650000</v>
      </c>
    </row>
    <row r="264" spans="1:6" ht="28.5" customHeight="1">
      <c r="A264" s="26" t="s">
        <v>488</v>
      </c>
      <c r="B264" s="111" t="s">
        <v>485</v>
      </c>
      <c r="C264" s="116"/>
      <c r="D264" s="75">
        <f>D265+D266</f>
        <v>450000</v>
      </c>
      <c r="E264" s="75">
        <f>E265+E266</f>
        <v>0</v>
      </c>
      <c r="F264" s="75">
        <f>F265+F266</f>
        <v>450000</v>
      </c>
    </row>
    <row r="265" spans="1:6" ht="42" customHeight="1">
      <c r="A265" s="26" t="s">
        <v>489</v>
      </c>
      <c r="B265" s="111" t="s">
        <v>652</v>
      </c>
      <c r="C265" s="116">
        <v>200</v>
      </c>
      <c r="D265" s="75">
        <v>400000</v>
      </c>
      <c r="E265" s="145"/>
      <c r="F265" s="75">
        <f>D265+E265</f>
        <v>400000</v>
      </c>
    </row>
    <row r="266" spans="1:6" ht="26.25" customHeight="1">
      <c r="A266" s="59" t="s">
        <v>490</v>
      </c>
      <c r="B266" s="114" t="s">
        <v>653</v>
      </c>
      <c r="C266" s="116">
        <v>200</v>
      </c>
      <c r="D266" s="75">
        <v>50000</v>
      </c>
      <c r="E266" s="145"/>
      <c r="F266" s="75">
        <f>D266+E266</f>
        <v>50000</v>
      </c>
    </row>
    <row r="267" spans="1:6" ht="26.25" customHeight="1">
      <c r="A267" s="39" t="s">
        <v>814</v>
      </c>
      <c r="B267" s="146" t="s">
        <v>815</v>
      </c>
      <c r="C267" s="174"/>
      <c r="D267" s="75">
        <f>D268</f>
        <v>1200000</v>
      </c>
      <c r="E267" s="75">
        <f>E268</f>
        <v>0</v>
      </c>
      <c r="F267" s="75">
        <f>F268</f>
        <v>1200000</v>
      </c>
    </row>
    <row r="268" spans="1:6" ht="39" customHeight="1">
      <c r="A268" s="39" t="s">
        <v>491</v>
      </c>
      <c r="B268" s="146" t="s">
        <v>816</v>
      </c>
      <c r="C268" s="116">
        <v>200</v>
      </c>
      <c r="D268" s="75">
        <v>1200000</v>
      </c>
      <c r="E268" s="145"/>
      <c r="F268" s="75">
        <f>D268+E268</f>
        <v>1200000</v>
      </c>
    </row>
    <row r="269" spans="1:6" ht="27.75" customHeight="1">
      <c r="A269" s="46" t="s">
        <v>610</v>
      </c>
      <c r="B269" s="111" t="s">
        <v>611</v>
      </c>
      <c r="C269" s="116"/>
      <c r="D269" s="75">
        <f>D270</f>
        <v>513000</v>
      </c>
      <c r="E269" s="75">
        <f>E270</f>
        <v>0</v>
      </c>
      <c r="F269" s="75">
        <f>F270</f>
        <v>513000</v>
      </c>
    </row>
    <row r="270" spans="1:6" ht="39" customHeight="1">
      <c r="A270" s="39" t="s">
        <v>612</v>
      </c>
      <c r="B270" s="111" t="s">
        <v>616</v>
      </c>
      <c r="C270" s="116"/>
      <c r="D270" s="75">
        <f>D271+D272+D273</f>
        <v>513000</v>
      </c>
      <c r="E270" s="75">
        <f>E271+E272+E273</f>
        <v>0</v>
      </c>
      <c r="F270" s="75">
        <f>F271+F272+F273</f>
        <v>513000</v>
      </c>
    </row>
    <row r="271" spans="1:6" ht="39" customHeight="1">
      <c r="A271" s="39" t="s">
        <v>613</v>
      </c>
      <c r="B271" s="111" t="s">
        <v>654</v>
      </c>
      <c r="C271" s="116">
        <v>200</v>
      </c>
      <c r="D271" s="75">
        <v>188000</v>
      </c>
      <c r="E271" s="145"/>
      <c r="F271" s="75">
        <f>D271+E271</f>
        <v>188000</v>
      </c>
    </row>
    <row r="272" spans="1:6" ht="39" customHeight="1">
      <c r="A272" s="39" t="s">
        <v>614</v>
      </c>
      <c r="B272" s="111" t="s">
        <v>655</v>
      </c>
      <c r="C272" s="116">
        <v>200</v>
      </c>
      <c r="D272" s="75">
        <v>250000</v>
      </c>
      <c r="E272" s="145"/>
      <c r="F272" s="75">
        <f>D272+E272</f>
        <v>250000</v>
      </c>
    </row>
    <row r="273" spans="1:6" ht="39" customHeight="1">
      <c r="A273" s="39" t="s">
        <v>615</v>
      </c>
      <c r="B273" s="111" t="s">
        <v>656</v>
      </c>
      <c r="C273" s="116">
        <v>200</v>
      </c>
      <c r="D273" s="75">
        <v>75000</v>
      </c>
      <c r="E273" s="145"/>
      <c r="F273" s="75">
        <f>D273+E273</f>
        <v>75000</v>
      </c>
    </row>
    <row r="274" spans="1:6" ht="25.5" customHeight="1">
      <c r="A274" s="124" t="s">
        <v>492</v>
      </c>
      <c r="B274" s="44" t="s">
        <v>493</v>
      </c>
      <c r="C274" s="112"/>
      <c r="D274" s="74">
        <f>D275+D278</f>
        <v>50000</v>
      </c>
      <c r="E274" s="74">
        <f>E275+E278</f>
        <v>0</v>
      </c>
      <c r="F274" s="74">
        <f>F275+F278</f>
        <v>50000</v>
      </c>
    </row>
    <row r="275" spans="1:6" ht="26.25" customHeight="1">
      <c r="A275" s="46" t="s">
        <v>494</v>
      </c>
      <c r="B275" s="111" t="s">
        <v>495</v>
      </c>
      <c r="C275" s="116"/>
      <c r="D275" s="75">
        <f aca="true" t="shared" si="18" ref="D275:F276">D276</f>
        <v>40000</v>
      </c>
      <c r="E275" s="75">
        <f t="shared" si="18"/>
        <v>0</v>
      </c>
      <c r="F275" s="75">
        <f t="shared" si="18"/>
        <v>40000</v>
      </c>
    </row>
    <row r="276" spans="1:6" ht="17.25" customHeight="1">
      <c r="A276" s="46" t="s">
        <v>496</v>
      </c>
      <c r="B276" s="111" t="s">
        <v>497</v>
      </c>
      <c r="C276" s="116"/>
      <c r="D276" s="75">
        <f t="shared" si="18"/>
        <v>40000</v>
      </c>
      <c r="E276" s="75">
        <f t="shared" si="18"/>
        <v>0</v>
      </c>
      <c r="F276" s="75">
        <f t="shared" si="18"/>
        <v>40000</v>
      </c>
    </row>
    <row r="277" spans="1:6" ht="27" customHeight="1">
      <c r="A277" s="46" t="s">
        <v>498</v>
      </c>
      <c r="B277" s="111" t="s">
        <v>657</v>
      </c>
      <c r="C277" s="116">
        <v>200</v>
      </c>
      <c r="D277" s="75">
        <v>40000</v>
      </c>
      <c r="E277" s="145"/>
      <c r="F277" s="75">
        <f>D277+E277</f>
        <v>40000</v>
      </c>
    </row>
    <row r="278" spans="1:6" ht="27" customHeight="1">
      <c r="A278" s="46" t="s">
        <v>500</v>
      </c>
      <c r="B278" s="111" t="s">
        <v>499</v>
      </c>
      <c r="C278" s="116"/>
      <c r="D278" s="75">
        <f aca="true" t="shared" si="19" ref="D278:F279">D279</f>
        <v>10000</v>
      </c>
      <c r="E278" s="75">
        <f t="shared" si="19"/>
        <v>0</v>
      </c>
      <c r="F278" s="75">
        <f t="shared" si="19"/>
        <v>10000</v>
      </c>
    </row>
    <row r="279" spans="1:6" ht="15.75" customHeight="1">
      <c r="A279" s="46" t="s">
        <v>501</v>
      </c>
      <c r="B279" s="141" t="s">
        <v>741</v>
      </c>
      <c r="C279" s="116"/>
      <c r="D279" s="75">
        <f t="shared" si="19"/>
        <v>10000</v>
      </c>
      <c r="E279" s="75">
        <f t="shared" si="19"/>
        <v>0</v>
      </c>
      <c r="F279" s="75">
        <f t="shared" si="19"/>
        <v>10000</v>
      </c>
    </row>
    <row r="280" spans="1:6" ht="27" customHeight="1">
      <c r="A280" s="46" t="s">
        <v>502</v>
      </c>
      <c r="B280" s="141" t="s">
        <v>742</v>
      </c>
      <c r="C280" s="116">
        <v>200</v>
      </c>
      <c r="D280" s="75">
        <v>10000</v>
      </c>
      <c r="E280" s="145"/>
      <c r="F280" s="75">
        <f>D280+E280</f>
        <v>10000</v>
      </c>
    </row>
    <row r="281" spans="1:6" ht="19.5" customHeight="1">
      <c r="A281" s="43" t="s">
        <v>503</v>
      </c>
      <c r="B281" s="44" t="s">
        <v>504</v>
      </c>
      <c r="C281" s="112"/>
      <c r="D281" s="74">
        <f>D286+D282+D290+D296</f>
        <v>2283993.6799999997</v>
      </c>
      <c r="E281" s="74">
        <f>E286+E282+E290+E296</f>
        <v>0</v>
      </c>
      <c r="F281" s="74">
        <f>F286+F282+F290+F296</f>
        <v>2283993.6799999997</v>
      </c>
    </row>
    <row r="282" spans="1:6" ht="24" customHeight="1">
      <c r="A282" s="39" t="s">
        <v>505</v>
      </c>
      <c r="B282" s="111" t="s">
        <v>507</v>
      </c>
      <c r="C282" s="116"/>
      <c r="D282" s="75">
        <f>D283</f>
        <v>969000</v>
      </c>
      <c r="E282" s="75">
        <f>E283</f>
        <v>0</v>
      </c>
      <c r="F282" s="75">
        <f>F283</f>
        <v>969000</v>
      </c>
    </row>
    <row r="283" spans="1:6" ht="27.75" customHeight="1">
      <c r="A283" s="39" t="s">
        <v>509</v>
      </c>
      <c r="B283" s="111" t="s">
        <v>508</v>
      </c>
      <c r="C283" s="116"/>
      <c r="D283" s="75">
        <f>D284+D285</f>
        <v>969000</v>
      </c>
      <c r="E283" s="75">
        <f>E284+E285</f>
        <v>0</v>
      </c>
      <c r="F283" s="75">
        <f>F284+F285</f>
        <v>969000</v>
      </c>
    </row>
    <row r="284" spans="1:6" ht="38.25" customHeight="1">
      <c r="A284" s="39" t="s">
        <v>510</v>
      </c>
      <c r="B284" s="111" t="s">
        <v>658</v>
      </c>
      <c r="C284" s="116">
        <v>200</v>
      </c>
      <c r="D284" s="75">
        <v>869000</v>
      </c>
      <c r="E284" s="145"/>
      <c r="F284" s="75">
        <f>D284+E284</f>
        <v>869000</v>
      </c>
    </row>
    <row r="285" spans="1:6" ht="54" customHeight="1">
      <c r="A285" s="46" t="s">
        <v>511</v>
      </c>
      <c r="B285" s="146" t="s">
        <v>818</v>
      </c>
      <c r="C285" s="116">
        <v>200</v>
      </c>
      <c r="D285" s="75">
        <v>100000</v>
      </c>
      <c r="E285" s="145"/>
      <c r="F285" s="75">
        <f aca="true" t="shared" si="20" ref="F285:F300">D285+E285</f>
        <v>100000</v>
      </c>
    </row>
    <row r="286" spans="1:6" ht="24" customHeight="1">
      <c r="A286" s="39" t="s">
        <v>512</v>
      </c>
      <c r="B286" s="111" t="s">
        <v>506</v>
      </c>
      <c r="C286" s="116"/>
      <c r="D286" s="75">
        <f>D287</f>
        <v>170000</v>
      </c>
      <c r="E286" s="75">
        <f>E287</f>
        <v>0</v>
      </c>
      <c r="F286" s="75">
        <f>F287</f>
        <v>170000</v>
      </c>
    </row>
    <row r="287" spans="1:6" ht="50.25" customHeight="1">
      <c r="A287" s="39" t="s">
        <v>514</v>
      </c>
      <c r="B287" s="133" t="s">
        <v>513</v>
      </c>
      <c r="C287" s="136"/>
      <c r="D287" s="75">
        <f>D288+D289</f>
        <v>170000</v>
      </c>
      <c r="E287" s="75">
        <f>E288+E289</f>
        <v>0</v>
      </c>
      <c r="F287" s="75">
        <f>F288+F289</f>
        <v>170000</v>
      </c>
    </row>
    <row r="288" spans="1:6" ht="51.75" customHeight="1">
      <c r="A288" s="39" t="s">
        <v>515</v>
      </c>
      <c r="B288" s="133" t="s">
        <v>659</v>
      </c>
      <c r="C288" s="136">
        <v>200</v>
      </c>
      <c r="D288" s="75">
        <v>50000</v>
      </c>
      <c r="E288" s="145"/>
      <c r="F288" s="75">
        <f t="shared" si="20"/>
        <v>50000</v>
      </c>
    </row>
    <row r="289" spans="1:6" ht="38.25" customHeight="1">
      <c r="A289" s="39" t="s">
        <v>137</v>
      </c>
      <c r="B289" s="134" t="s">
        <v>660</v>
      </c>
      <c r="C289" s="136">
        <v>200</v>
      </c>
      <c r="D289" s="75">
        <v>120000</v>
      </c>
      <c r="E289" s="145"/>
      <c r="F289" s="75">
        <f t="shared" si="20"/>
        <v>120000</v>
      </c>
    </row>
    <row r="290" spans="1:6" ht="25.5">
      <c r="A290" s="39" t="s">
        <v>617</v>
      </c>
      <c r="B290" s="134" t="s">
        <v>620</v>
      </c>
      <c r="C290" s="136"/>
      <c r="D290" s="75">
        <f>D291</f>
        <v>694993.6799999999</v>
      </c>
      <c r="E290" s="75">
        <f>E291</f>
        <v>0</v>
      </c>
      <c r="F290" s="75">
        <f>F291</f>
        <v>694993.6799999999</v>
      </c>
    </row>
    <row r="291" spans="1:6" ht="27" customHeight="1">
      <c r="A291" s="39" t="s">
        <v>618</v>
      </c>
      <c r="B291" s="134" t="s">
        <v>621</v>
      </c>
      <c r="C291" s="136"/>
      <c r="D291" s="75">
        <f>D292+D294+D295+D293</f>
        <v>694993.6799999999</v>
      </c>
      <c r="E291" s="75">
        <f>E292+E294+E295+E293</f>
        <v>0</v>
      </c>
      <c r="F291" s="75">
        <f>F292+F294+F295+F293</f>
        <v>694993.6799999999</v>
      </c>
    </row>
    <row r="292" spans="1:6" ht="38.25" customHeight="1">
      <c r="A292" s="39" t="s">
        <v>619</v>
      </c>
      <c r="B292" s="134" t="s">
        <v>661</v>
      </c>
      <c r="C292" s="136">
        <v>200</v>
      </c>
      <c r="D292" s="75">
        <v>130000</v>
      </c>
      <c r="E292" s="145"/>
      <c r="F292" s="75">
        <f t="shared" si="20"/>
        <v>130000</v>
      </c>
    </row>
    <row r="293" spans="1:6" ht="38.25" customHeight="1">
      <c r="A293" s="39" t="s">
        <v>706</v>
      </c>
      <c r="B293" s="147" t="s">
        <v>661</v>
      </c>
      <c r="C293" s="148">
        <v>600</v>
      </c>
      <c r="D293" s="75">
        <v>100000</v>
      </c>
      <c r="E293" s="145"/>
      <c r="F293" s="75">
        <f t="shared" si="20"/>
        <v>100000</v>
      </c>
    </row>
    <row r="294" spans="1:6" ht="38.25">
      <c r="A294" s="39" t="s">
        <v>740</v>
      </c>
      <c r="B294" s="134" t="s">
        <v>662</v>
      </c>
      <c r="C294" s="136">
        <v>200</v>
      </c>
      <c r="D294" s="75">
        <v>38349.56</v>
      </c>
      <c r="E294" s="145"/>
      <c r="F294" s="75">
        <f t="shared" si="20"/>
        <v>38349.56</v>
      </c>
    </row>
    <row r="295" spans="1:6" ht="63.75">
      <c r="A295" s="39" t="s">
        <v>666</v>
      </c>
      <c r="B295" s="134" t="s">
        <v>662</v>
      </c>
      <c r="C295" s="136">
        <v>100</v>
      </c>
      <c r="D295" s="75">
        <v>426644.12</v>
      </c>
      <c r="E295" s="145"/>
      <c r="F295" s="75">
        <f t="shared" si="20"/>
        <v>426644.12</v>
      </c>
    </row>
    <row r="296" spans="1:6" ht="26.25" customHeight="1">
      <c r="A296" s="46" t="s">
        <v>783</v>
      </c>
      <c r="B296" s="154" t="s">
        <v>784</v>
      </c>
      <c r="C296" s="155"/>
      <c r="D296" s="75">
        <f>D297</f>
        <v>450000</v>
      </c>
      <c r="E296" s="75">
        <f>E297</f>
        <v>0</v>
      </c>
      <c r="F296" s="75">
        <f>F297</f>
        <v>450000</v>
      </c>
    </row>
    <row r="297" spans="1:6" ht="15">
      <c r="A297" s="46" t="s">
        <v>785</v>
      </c>
      <c r="B297" s="154" t="s">
        <v>786</v>
      </c>
      <c r="C297" s="155"/>
      <c r="D297" s="75">
        <f>D298+D300+D299</f>
        <v>450000</v>
      </c>
      <c r="E297" s="75">
        <f>E298+E300+E299</f>
        <v>0</v>
      </c>
      <c r="F297" s="75">
        <f>F298+F300+F299</f>
        <v>450000</v>
      </c>
    </row>
    <row r="298" spans="1:6" ht="38.25">
      <c r="A298" s="39" t="s">
        <v>787</v>
      </c>
      <c r="B298" s="154" t="s">
        <v>788</v>
      </c>
      <c r="C298" s="155">
        <v>200</v>
      </c>
      <c r="D298" s="75">
        <v>148500</v>
      </c>
      <c r="E298" s="145">
        <v>-5500</v>
      </c>
      <c r="F298" s="75">
        <f t="shared" si="20"/>
        <v>143000</v>
      </c>
    </row>
    <row r="299" spans="1:6" ht="38.25">
      <c r="A299" s="39" t="s">
        <v>897</v>
      </c>
      <c r="B299" s="227" t="s">
        <v>788</v>
      </c>
      <c r="C299" s="228">
        <v>600</v>
      </c>
      <c r="D299" s="75">
        <v>301500</v>
      </c>
      <c r="E299" s="145">
        <v>5500</v>
      </c>
      <c r="F299" s="75">
        <f t="shared" si="20"/>
        <v>307000</v>
      </c>
    </row>
    <row r="300" spans="1:6" ht="38.25">
      <c r="A300" s="39" t="s">
        <v>789</v>
      </c>
      <c r="B300" s="154" t="s">
        <v>790</v>
      </c>
      <c r="C300" s="155">
        <v>200</v>
      </c>
      <c r="D300" s="75"/>
      <c r="E300" s="145"/>
      <c r="F300" s="75">
        <f t="shared" si="20"/>
        <v>0</v>
      </c>
    </row>
    <row r="301" spans="1:6" ht="25.5">
      <c r="A301" s="48" t="s">
        <v>309</v>
      </c>
      <c r="B301" s="49">
        <v>4000000000</v>
      </c>
      <c r="C301" s="116"/>
      <c r="D301" s="74">
        <f>D302+D305+D320+D341+D346</f>
        <v>52750717.67</v>
      </c>
      <c r="E301" s="74">
        <f>E302+E305+E320+E341+E346</f>
        <v>-130531</v>
      </c>
      <c r="F301" s="74">
        <f>F302+F305+F320+F341+F346</f>
        <v>52620186.67</v>
      </c>
    </row>
    <row r="302" spans="1:6" ht="25.5">
      <c r="A302" s="48" t="s">
        <v>13</v>
      </c>
      <c r="B302" s="49">
        <v>4090000000</v>
      </c>
      <c r="C302" s="116"/>
      <c r="D302" s="74">
        <f>D303+D304</f>
        <v>778163</v>
      </c>
      <c r="E302" s="74">
        <f>E303+E304</f>
        <v>0</v>
      </c>
      <c r="F302" s="74">
        <f>F303+F304</f>
        <v>778163</v>
      </c>
    </row>
    <row r="303" spans="1:6" ht="51" customHeight="1">
      <c r="A303" s="26" t="s">
        <v>107</v>
      </c>
      <c r="B303" s="25">
        <v>4090000270</v>
      </c>
      <c r="C303" s="116">
        <v>100</v>
      </c>
      <c r="D303" s="75">
        <v>673450</v>
      </c>
      <c r="E303" s="145">
        <v>-25000</v>
      </c>
      <c r="F303" s="75">
        <f>D303+E303</f>
        <v>648450</v>
      </c>
    </row>
    <row r="304" spans="1:6" ht="27.75" customHeight="1">
      <c r="A304" s="26" t="s">
        <v>138</v>
      </c>
      <c r="B304" s="25">
        <v>4090000270</v>
      </c>
      <c r="C304" s="116">
        <v>200</v>
      </c>
      <c r="D304" s="75">
        <v>104713</v>
      </c>
      <c r="E304" s="145">
        <v>25000</v>
      </c>
      <c r="F304" s="75">
        <f>D304+E304</f>
        <v>129713</v>
      </c>
    </row>
    <row r="305" spans="1:6" ht="27.75" customHeight="1">
      <c r="A305" s="61" t="s">
        <v>120</v>
      </c>
      <c r="B305" s="49">
        <v>4100000000</v>
      </c>
      <c r="C305" s="116"/>
      <c r="D305" s="74">
        <f>D306+D307+D308+D309+D313+D314+D316+D310+D311+D312+D317+D318+D319+D315</f>
        <v>29754169.8</v>
      </c>
      <c r="E305" s="74">
        <f>E306+E307+E308+E309+E313+E314+E316+E310+E311+E312+E317+E318+E319+E315</f>
        <v>0</v>
      </c>
      <c r="F305" s="74">
        <f>F306+F307+F308+F309+F313+F314+F316+F310+F311+F312+F317+F318+F319+F315</f>
        <v>29754169.8</v>
      </c>
    </row>
    <row r="306" spans="1:6" ht="54.75" customHeight="1">
      <c r="A306" s="37" t="s">
        <v>108</v>
      </c>
      <c r="B306" s="25">
        <v>4190000250</v>
      </c>
      <c r="C306" s="116">
        <v>100</v>
      </c>
      <c r="D306" s="75">
        <v>1586404</v>
      </c>
      <c r="E306" s="145"/>
      <c r="F306" s="75">
        <f>D306+E306</f>
        <v>1586404</v>
      </c>
    </row>
    <row r="307" spans="1:6" ht="51.75" customHeight="1">
      <c r="A307" s="26" t="s">
        <v>109</v>
      </c>
      <c r="B307" s="25">
        <v>4190000280</v>
      </c>
      <c r="C307" s="116">
        <v>100</v>
      </c>
      <c r="D307" s="75">
        <v>18365413</v>
      </c>
      <c r="E307" s="145"/>
      <c r="F307" s="75">
        <f>D307+E307</f>
        <v>18365413</v>
      </c>
    </row>
    <row r="308" spans="1:6" ht="25.5" customHeight="1">
      <c r="A308" s="26" t="s">
        <v>139</v>
      </c>
      <c r="B308" s="25">
        <v>4190000280</v>
      </c>
      <c r="C308" s="116">
        <v>200</v>
      </c>
      <c r="D308" s="75">
        <v>956615.8</v>
      </c>
      <c r="E308" s="145"/>
      <c r="F308" s="75">
        <f>D308+E308</f>
        <v>956615.8</v>
      </c>
    </row>
    <row r="309" spans="1:6" ht="25.5">
      <c r="A309" s="26" t="s">
        <v>110</v>
      </c>
      <c r="B309" s="25">
        <v>4190000280</v>
      </c>
      <c r="C309" s="116">
        <v>800</v>
      </c>
      <c r="D309" s="75">
        <v>5900</v>
      </c>
      <c r="E309" s="145"/>
      <c r="F309" s="75">
        <f>D309+E309</f>
        <v>5900</v>
      </c>
    </row>
    <row r="310" spans="1:6" ht="54.75" customHeight="1">
      <c r="A310" s="26" t="s">
        <v>121</v>
      </c>
      <c r="B310" s="114" t="s">
        <v>116</v>
      </c>
      <c r="C310" s="41" t="s">
        <v>7</v>
      </c>
      <c r="D310" s="75">
        <v>2185243</v>
      </c>
      <c r="E310" s="145"/>
      <c r="F310" s="75">
        <f>D310+E310</f>
        <v>2185243</v>
      </c>
    </row>
    <row r="311" spans="1:6" ht="39.75" customHeight="1">
      <c r="A311" s="26" t="s">
        <v>140</v>
      </c>
      <c r="B311" s="114" t="s">
        <v>116</v>
      </c>
      <c r="C311" s="41" t="s">
        <v>70</v>
      </c>
      <c r="D311" s="75">
        <v>165936</v>
      </c>
      <c r="E311" s="145"/>
      <c r="F311" s="75">
        <f aca="true" t="shared" si="21" ref="F311:F319">D311+E311</f>
        <v>165936</v>
      </c>
    </row>
    <row r="312" spans="1:6" ht="25.5">
      <c r="A312" s="26" t="s">
        <v>183</v>
      </c>
      <c r="B312" s="114" t="s">
        <v>116</v>
      </c>
      <c r="C312" s="41" t="s">
        <v>182</v>
      </c>
      <c r="D312" s="75">
        <v>3000</v>
      </c>
      <c r="E312" s="145"/>
      <c r="F312" s="75">
        <f t="shared" si="21"/>
        <v>3000</v>
      </c>
    </row>
    <row r="313" spans="1:6" ht="52.5" customHeight="1">
      <c r="A313" s="26" t="s">
        <v>111</v>
      </c>
      <c r="B313" s="25">
        <v>4190000290</v>
      </c>
      <c r="C313" s="116">
        <v>100</v>
      </c>
      <c r="D313" s="75">
        <v>4475495</v>
      </c>
      <c r="E313" s="145"/>
      <c r="F313" s="75">
        <f t="shared" si="21"/>
        <v>4475495</v>
      </c>
    </row>
    <row r="314" spans="1:6" ht="39.75" customHeight="1">
      <c r="A314" s="26" t="s">
        <v>141</v>
      </c>
      <c r="B314" s="25">
        <v>4190000290</v>
      </c>
      <c r="C314" s="116">
        <v>200</v>
      </c>
      <c r="D314" s="75">
        <v>221813</v>
      </c>
      <c r="E314" s="145"/>
      <c r="F314" s="75">
        <f t="shared" si="21"/>
        <v>221813</v>
      </c>
    </row>
    <row r="315" spans="1:6" ht="26.25" customHeight="1">
      <c r="A315" s="26" t="s">
        <v>979</v>
      </c>
      <c r="B315" s="301">
        <v>4190000290</v>
      </c>
      <c r="C315" s="300">
        <v>300</v>
      </c>
      <c r="D315" s="75">
        <v>8000</v>
      </c>
      <c r="E315" s="145"/>
      <c r="F315" s="75">
        <f t="shared" si="21"/>
        <v>8000</v>
      </c>
    </row>
    <row r="316" spans="1:6" ht="25.5" customHeight="1">
      <c r="A316" s="26" t="s">
        <v>112</v>
      </c>
      <c r="B316" s="25">
        <v>4190000290</v>
      </c>
      <c r="C316" s="116">
        <v>800</v>
      </c>
      <c r="D316" s="75">
        <v>2000</v>
      </c>
      <c r="E316" s="145"/>
      <c r="F316" s="75">
        <f t="shared" si="21"/>
        <v>2000</v>
      </c>
    </row>
    <row r="317" spans="1:6" ht="51" customHeight="1">
      <c r="A317" s="26" t="s">
        <v>184</v>
      </c>
      <c r="B317" s="25">
        <v>4190000370</v>
      </c>
      <c r="C317" s="116">
        <v>100</v>
      </c>
      <c r="D317" s="75">
        <v>1695765</v>
      </c>
      <c r="E317" s="145"/>
      <c r="F317" s="75">
        <f t="shared" si="21"/>
        <v>1695765</v>
      </c>
    </row>
    <row r="318" spans="1:6" ht="38.25">
      <c r="A318" s="26" t="s">
        <v>185</v>
      </c>
      <c r="B318" s="25">
        <v>4190000370</v>
      </c>
      <c r="C318" s="116">
        <v>200</v>
      </c>
      <c r="D318" s="75">
        <v>82585</v>
      </c>
      <c r="E318" s="145"/>
      <c r="F318" s="75">
        <f t="shared" si="21"/>
        <v>82585</v>
      </c>
    </row>
    <row r="319" spans="1:6" ht="25.5" customHeight="1">
      <c r="A319" s="26" t="s">
        <v>307</v>
      </c>
      <c r="B319" s="25">
        <v>4190000370</v>
      </c>
      <c r="C319" s="116">
        <v>800</v>
      </c>
      <c r="D319" s="75"/>
      <c r="E319" s="145"/>
      <c r="F319" s="75">
        <f t="shared" si="21"/>
        <v>0</v>
      </c>
    </row>
    <row r="320" spans="1:6" ht="14.25">
      <c r="A320" s="61" t="s">
        <v>14</v>
      </c>
      <c r="B320" s="49">
        <v>4290000000</v>
      </c>
      <c r="C320" s="116"/>
      <c r="D320" s="74">
        <f>D321+D323+D326+D327+D328+D331+D332+D329+D330+D335+D336+D338+D325+D337+D339+D340+D333+D322+D334+D324</f>
        <v>21786013.46</v>
      </c>
      <c r="E320" s="74">
        <f>E321+E323+E326+E327+E328+E331+E332+E329+E330+E335+E336+E338+E325+E337+E339+E340+E333+E322+E334+E324</f>
        <v>-130531</v>
      </c>
      <c r="F320" s="74">
        <f>F321+F323+F326+F327+F328+F331+F332+F329+F330+F335+F336+F338+F325+F337+F339+F340+F333+F322+F334+F324</f>
        <v>21655482.46</v>
      </c>
    </row>
    <row r="321" spans="1:6" ht="25.5">
      <c r="A321" s="26" t="s">
        <v>113</v>
      </c>
      <c r="B321" s="25">
        <v>4290020090</v>
      </c>
      <c r="C321" s="116">
        <v>800</v>
      </c>
      <c r="D321" s="75">
        <v>190197.68</v>
      </c>
      <c r="E321" s="145"/>
      <c r="F321" s="75">
        <f>D321+E321</f>
        <v>190197.68</v>
      </c>
    </row>
    <row r="322" spans="1:6" ht="40.5" customHeight="1">
      <c r="A322" s="26" t="s">
        <v>930</v>
      </c>
      <c r="B322" s="257">
        <v>4290090080</v>
      </c>
      <c r="C322" s="256">
        <v>800</v>
      </c>
      <c r="D322" s="145">
        <v>6238863.5</v>
      </c>
      <c r="E322" s="145"/>
      <c r="F322" s="75">
        <f>D322+E322</f>
        <v>6238863.5</v>
      </c>
    </row>
    <row r="323" spans="1:6" ht="40.5" customHeight="1">
      <c r="A323" s="26" t="s">
        <v>971</v>
      </c>
      <c r="B323" s="25">
        <v>4290020150</v>
      </c>
      <c r="C323" s="116">
        <v>200</v>
      </c>
      <c r="D323" s="75">
        <v>320000</v>
      </c>
      <c r="E323" s="145">
        <v>-320000</v>
      </c>
      <c r="F323" s="75">
        <f aca="true" t="shared" si="22" ref="F323:F336">D323+E323</f>
        <v>0</v>
      </c>
    </row>
    <row r="324" spans="1:6" ht="63.75">
      <c r="A324" s="26" t="s">
        <v>968</v>
      </c>
      <c r="B324" s="287">
        <v>4290055490</v>
      </c>
      <c r="C324" s="286">
        <v>100</v>
      </c>
      <c r="D324" s="75">
        <v>911400</v>
      </c>
      <c r="E324" s="145"/>
      <c r="F324" s="75">
        <f t="shared" si="22"/>
        <v>911400</v>
      </c>
    </row>
    <row r="325" spans="1:6" ht="52.5" customHeight="1">
      <c r="A325" s="26" t="s">
        <v>972</v>
      </c>
      <c r="B325" s="25">
        <v>4290008100</v>
      </c>
      <c r="C325" s="157">
        <v>500</v>
      </c>
      <c r="D325" s="75">
        <v>1391300</v>
      </c>
      <c r="E325" s="145"/>
      <c r="F325" s="75">
        <f t="shared" si="22"/>
        <v>1391300</v>
      </c>
    </row>
    <row r="326" spans="1:6" ht="67.5" customHeight="1">
      <c r="A326" s="26" t="s">
        <v>17</v>
      </c>
      <c r="B326" s="25">
        <v>4290000300</v>
      </c>
      <c r="C326" s="116">
        <v>100</v>
      </c>
      <c r="D326" s="75">
        <v>3983834</v>
      </c>
      <c r="E326" s="145"/>
      <c r="F326" s="75">
        <f t="shared" si="22"/>
        <v>3983834</v>
      </c>
    </row>
    <row r="327" spans="1:6" ht="39.75" customHeight="1">
      <c r="A327" s="26" t="s">
        <v>143</v>
      </c>
      <c r="B327" s="25">
        <v>4290000300</v>
      </c>
      <c r="C327" s="116">
        <v>200</v>
      </c>
      <c r="D327" s="75">
        <v>3037363</v>
      </c>
      <c r="E327" s="145">
        <v>124000</v>
      </c>
      <c r="F327" s="75">
        <f t="shared" si="22"/>
        <v>3161363</v>
      </c>
    </row>
    <row r="328" spans="1:6" ht="37.5" customHeight="1">
      <c r="A328" s="26" t="s">
        <v>18</v>
      </c>
      <c r="B328" s="25">
        <v>4290000300</v>
      </c>
      <c r="C328" s="116">
        <v>800</v>
      </c>
      <c r="D328" s="75">
        <v>9396</v>
      </c>
      <c r="E328" s="145"/>
      <c r="F328" s="75">
        <f t="shared" si="22"/>
        <v>9396</v>
      </c>
    </row>
    <row r="329" spans="1:6" ht="51.75" customHeight="1">
      <c r="A329" s="45" t="s">
        <v>357</v>
      </c>
      <c r="B329" s="114" t="s">
        <v>363</v>
      </c>
      <c r="C329" s="116">
        <v>100</v>
      </c>
      <c r="D329" s="75">
        <v>612428.13</v>
      </c>
      <c r="E329" s="145"/>
      <c r="F329" s="75">
        <f t="shared" si="22"/>
        <v>612428.13</v>
      </c>
    </row>
    <row r="330" spans="1:6" ht="51.75" customHeight="1">
      <c r="A330" s="45" t="s">
        <v>358</v>
      </c>
      <c r="B330" s="114" t="s">
        <v>364</v>
      </c>
      <c r="C330" s="116">
        <v>100</v>
      </c>
      <c r="D330" s="75">
        <v>424402</v>
      </c>
      <c r="E330" s="145">
        <v>50469</v>
      </c>
      <c r="F330" s="75">
        <f t="shared" si="22"/>
        <v>474871</v>
      </c>
    </row>
    <row r="331" spans="1:6" ht="28.5" customHeight="1">
      <c r="A331" s="56" t="s">
        <v>154</v>
      </c>
      <c r="B331" s="62">
        <v>4290020180</v>
      </c>
      <c r="C331" s="62">
        <v>200</v>
      </c>
      <c r="D331" s="77">
        <v>210000</v>
      </c>
      <c r="E331" s="145"/>
      <c r="F331" s="75">
        <f t="shared" si="22"/>
        <v>210000</v>
      </c>
    </row>
    <row r="332" spans="1:6" ht="26.25" customHeight="1">
      <c r="A332" s="37" t="s">
        <v>114</v>
      </c>
      <c r="B332" s="25">
        <v>4290007010</v>
      </c>
      <c r="C332" s="116">
        <v>300</v>
      </c>
      <c r="D332" s="75">
        <v>1516400</v>
      </c>
      <c r="E332" s="145"/>
      <c r="F332" s="75">
        <f t="shared" si="22"/>
        <v>1516400</v>
      </c>
    </row>
    <row r="333" spans="1:6" ht="38.25">
      <c r="A333" s="37" t="s">
        <v>919</v>
      </c>
      <c r="B333" s="252">
        <v>4290007040</v>
      </c>
      <c r="C333" s="251">
        <v>300</v>
      </c>
      <c r="D333" s="75">
        <v>0</v>
      </c>
      <c r="E333" s="145"/>
      <c r="F333" s="75">
        <f t="shared" si="22"/>
        <v>0</v>
      </c>
    </row>
    <row r="334" spans="1:6" ht="64.5" customHeight="1">
      <c r="A334" s="37" t="s">
        <v>936</v>
      </c>
      <c r="B334" s="261">
        <v>4290007030</v>
      </c>
      <c r="C334" s="260">
        <v>300</v>
      </c>
      <c r="D334" s="75">
        <v>15000</v>
      </c>
      <c r="E334" s="145"/>
      <c r="F334" s="75">
        <f t="shared" si="22"/>
        <v>15000</v>
      </c>
    </row>
    <row r="335" spans="1:6" ht="26.25" customHeight="1">
      <c r="A335" s="26" t="s">
        <v>147</v>
      </c>
      <c r="B335" s="25">
        <v>4290020120</v>
      </c>
      <c r="C335" s="148">
        <v>800</v>
      </c>
      <c r="D335" s="75">
        <v>50000</v>
      </c>
      <c r="E335" s="145"/>
      <c r="F335" s="75">
        <f t="shared" si="22"/>
        <v>50000</v>
      </c>
    </row>
    <row r="336" spans="1:6" ht="39.75" customHeight="1">
      <c r="A336" s="26" t="s">
        <v>142</v>
      </c>
      <c r="B336" s="25">
        <v>4290020140</v>
      </c>
      <c r="C336" s="148">
        <v>200</v>
      </c>
      <c r="D336" s="75">
        <v>290500</v>
      </c>
      <c r="E336" s="145"/>
      <c r="F336" s="75">
        <f t="shared" si="22"/>
        <v>290500</v>
      </c>
    </row>
    <row r="337" spans="1:6" ht="15">
      <c r="A337" s="26" t="s">
        <v>817</v>
      </c>
      <c r="B337" s="229">
        <v>4290000460</v>
      </c>
      <c r="C337" s="176">
        <v>800</v>
      </c>
      <c r="D337" s="145">
        <v>131303</v>
      </c>
      <c r="E337" s="145">
        <v>15000</v>
      </c>
      <c r="F337" s="145">
        <f>D337+E337</f>
        <v>146303</v>
      </c>
    </row>
    <row r="338" spans="1:6" ht="25.5">
      <c r="A338" s="26" t="s">
        <v>813</v>
      </c>
      <c r="B338" s="25">
        <v>4290000630</v>
      </c>
      <c r="C338" s="150">
        <v>200</v>
      </c>
      <c r="D338" s="75">
        <v>0</v>
      </c>
      <c r="E338" s="145"/>
      <c r="F338" s="75">
        <f>D338+E338</f>
        <v>0</v>
      </c>
    </row>
    <row r="339" spans="1:6" ht="25.5">
      <c r="A339" s="26" t="s">
        <v>915</v>
      </c>
      <c r="B339" s="234">
        <v>4290008020</v>
      </c>
      <c r="C339" s="228">
        <v>500</v>
      </c>
      <c r="D339" s="75">
        <v>600000</v>
      </c>
      <c r="E339" s="145"/>
      <c r="F339" s="75">
        <f>D339+E339</f>
        <v>600000</v>
      </c>
    </row>
    <row r="340" spans="1:6" ht="38.25">
      <c r="A340" s="26" t="s">
        <v>898</v>
      </c>
      <c r="B340" s="229">
        <v>4290008150</v>
      </c>
      <c r="C340" s="228">
        <v>500</v>
      </c>
      <c r="D340" s="75">
        <v>1853626.15</v>
      </c>
      <c r="E340" s="145"/>
      <c r="F340" s="75">
        <f>D340+E340</f>
        <v>1853626.15</v>
      </c>
    </row>
    <row r="341" spans="1:6" ht="37.5" customHeight="1">
      <c r="A341" s="61" t="s">
        <v>15</v>
      </c>
      <c r="B341" s="49">
        <v>4300000000</v>
      </c>
      <c r="C341" s="116"/>
      <c r="D341" s="74">
        <f>D342</f>
        <v>421326</v>
      </c>
      <c r="E341" s="74">
        <f>E342</f>
        <v>0</v>
      </c>
      <c r="F341" s="74">
        <f>F342</f>
        <v>421326</v>
      </c>
    </row>
    <row r="342" spans="1:6" ht="15">
      <c r="A342" s="37" t="s">
        <v>14</v>
      </c>
      <c r="B342" s="25">
        <v>4390000000</v>
      </c>
      <c r="C342" s="116"/>
      <c r="D342" s="75">
        <f>D343+D344+D345</f>
        <v>421326</v>
      </c>
      <c r="E342" s="75">
        <f>E343+E344+E345</f>
        <v>0</v>
      </c>
      <c r="F342" s="75">
        <f>F343+F344+F345</f>
        <v>421326</v>
      </c>
    </row>
    <row r="343" spans="1:6" ht="39" customHeight="1">
      <c r="A343" s="26" t="s">
        <v>144</v>
      </c>
      <c r="B343" s="25">
        <v>4390080350</v>
      </c>
      <c r="C343" s="116">
        <v>200</v>
      </c>
      <c r="D343" s="75">
        <v>6189</v>
      </c>
      <c r="E343" s="145"/>
      <c r="F343" s="75">
        <f>D343+E343</f>
        <v>6189</v>
      </c>
    </row>
    <row r="344" spans="1:6" ht="51">
      <c r="A344" s="45" t="s">
        <v>743</v>
      </c>
      <c r="B344" s="25">
        <v>4390080370</v>
      </c>
      <c r="C344" s="116">
        <v>200</v>
      </c>
      <c r="D344" s="75">
        <v>187000</v>
      </c>
      <c r="E344" s="145"/>
      <c r="F344" s="75">
        <f>D344+E344</f>
        <v>187000</v>
      </c>
    </row>
    <row r="345" spans="1:6" ht="81.75" customHeight="1">
      <c r="A345" s="45" t="s">
        <v>370</v>
      </c>
      <c r="B345" s="25">
        <v>4390082400</v>
      </c>
      <c r="C345" s="143">
        <v>200</v>
      </c>
      <c r="D345" s="75">
        <v>228137</v>
      </c>
      <c r="E345" s="145"/>
      <c r="F345" s="75">
        <f>D345+E345</f>
        <v>228137</v>
      </c>
    </row>
    <row r="346" spans="1:6" ht="38.25" customHeight="1">
      <c r="A346" s="151" t="s">
        <v>758</v>
      </c>
      <c r="B346" s="49">
        <v>4400000000</v>
      </c>
      <c r="C346" s="40"/>
      <c r="D346" s="74">
        <f aca="true" t="shared" si="23" ref="D346:F347">D347</f>
        <v>11045.41</v>
      </c>
      <c r="E346" s="74">
        <f t="shared" si="23"/>
        <v>0</v>
      </c>
      <c r="F346" s="74">
        <f t="shared" si="23"/>
        <v>11045.41</v>
      </c>
    </row>
    <row r="347" spans="1:6" ht="15">
      <c r="A347" s="58" t="s">
        <v>14</v>
      </c>
      <c r="B347" s="25">
        <v>4490000000</v>
      </c>
      <c r="C347" s="40"/>
      <c r="D347" s="75">
        <f t="shared" si="23"/>
        <v>11045.41</v>
      </c>
      <c r="E347" s="75">
        <f t="shared" si="23"/>
        <v>0</v>
      </c>
      <c r="F347" s="75">
        <f t="shared" si="23"/>
        <v>11045.41</v>
      </c>
    </row>
    <row r="348" spans="1:6" ht="50.25" customHeight="1">
      <c r="A348" s="39" t="s">
        <v>965</v>
      </c>
      <c r="B348" s="25">
        <v>4490051200</v>
      </c>
      <c r="C348" s="40">
        <v>200</v>
      </c>
      <c r="D348" s="75">
        <v>11045.41</v>
      </c>
      <c r="E348" s="145"/>
      <c r="F348" s="75">
        <f>D348+E348</f>
        <v>11045.41</v>
      </c>
    </row>
    <row r="349" spans="1:6" ht="15.75" customHeight="1">
      <c r="A349" s="48" t="s">
        <v>16</v>
      </c>
      <c r="B349" s="63"/>
      <c r="C349" s="116"/>
      <c r="D349" s="74">
        <f>D19+D122+D153+D163+D169+D179+D186+D203+D251+D262+D274+D281+D301</f>
        <v>315101121.02</v>
      </c>
      <c r="E349" s="74">
        <f>E19+E122+E153+E163+E169+E179+E186+E203+E251+E262+E274+E281+E301</f>
        <v>561937.32</v>
      </c>
      <c r="F349" s="74">
        <f>F19+F122+F153+F163+F169+F179+F186+F203+F251+F262+F274+F281+F301</f>
        <v>315663058.34000003</v>
      </c>
    </row>
  </sheetData>
  <sheetProtection/>
  <mergeCells count="27">
    <mergeCell ref="D17:D18"/>
    <mergeCell ref="E17:E18"/>
    <mergeCell ref="F17:F18"/>
    <mergeCell ref="F45:F46"/>
    <mergeCell ref="E45:E46"/>
    <mergeCell ref="A45:A46"/>
    <mergeCell ref="B45:B46"/>
    <mergeCell ref="C45:C46"/>
    <mergeCell ref="D45:D46"/>
    <mergeCell ref="A1:F1"/>
    <mergeCell ref="A2:F2"/>
    <mergeCell ref="B3:F3"/>
    <mergeCell ref="B4:F4"/>
    <mergeCell ref="A5:F5"/>
    <mergeCell ref="A17:A18"/>
    <mergeCell ref="B17:B18"/>
    <mergeCell ref="C17:C18"/>
    <mergeCell ref="A7:F7"/>
    <mergeCell ref="B8:F8"/>
    <mergeCell ref="A6:F6"/>
    <mergeCell ref="A16:F16"/>
    <mergeCell ref="A12:F12"/>
    <mergeCell ref="A13:F13"/>
    <mergeCell ref="A14:F14"/>
    <mergeCell ref="A15:F15"/>
    <mergeCell ref="B9:F9"/>
    <mergeCell ref="A10:F10"/>
  </mergeCells>
  <printOptions/>
  <pageMargins left="0.74" right="0.5905511811023623" top="0.7480314960629921" bottom="0.7480314960629921" header="0.31496062992125984" footer="0.31496062992125984"/>
  <pageSetup fitToHeight="12" horizontalDpi="600" verticalDpi="600" orientation="portrait" paperSize="9" scale="66" r:id="rId1"/>
  <rowBreaks count="6" manualBreakCount="6">
    <brk id="43" max="5" man="1"/>
    <brk id="200" max="5" man="1"/>
    <brk id="231" max="5" man="1"/>
    <brk id="268" max="5" man="1"/>
    <brk id="302" max="5" man="1"/>
    <brk id="33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105" zoomScaleSheetLayoutView="105" zoomScalePageLayoutView="0" workbookViewId="0" topLeftCell="A1">
      <selection activeCell="B8" sqref="B8:E8"/>
    </sheetView>
  </sheetViews>
  <sheetFormatPr defaultColWidth="9.140625" defaultRowHeight="15"/>
  <cols>
    <col min="1" max="1" width="8.57421875" style="0" customWidth="1"/>
    <col min="2" max="2" width="54.140625" style="0" customWidth="1"/>
    <col min="3" max="3" width="15.140625" style="0" customWidth="1"/>
    <col min="4" max="4" width="13.7109375" style="0" customWidth="1"/>
    <col min="5" max="5" width="16.57421875" style="0" customWidth="1"/>
  </cols>
  <sheetData>
    <row r="1" spans="2:5" ht="15.75">
      <c r="B1" s="320" t="s">
        <v>284</v>
      </c>
      <c r="C1" s="320"/>
      <c r="D1" s="320"/>
      <c r="E1" s="320"/>
    </row>
    <row r="2" spans="2:5" ht="15.75">
      <c r="B2" s="320" t="s">
        <v>0</v>
      </c>
      <c r="C2" s="320"/>
      <c r="D2" s="320"/>
      <c r="E2" s="320"/>
    </row>
    <row r="3" spans="2:5" ht="15.75">
      <c r="B3" s="320" t="s">
        <v>1</v>
      </c>
      <c r="C3" s="320"/>
      <c r="D3" s="320"/>
      <c r="E3" s="320"/>
    </row>
    <row r="4" spans="2:5" ht="15.75">
      <c r="B4" s="320" t="s">
        <v>2</v>
      </c>
      <c r="C4" s="320"/>
      <c r="D4" s="320"/>
      <c r="E4" s="320"/>
    </row>
    <row r="5" spans="2:5" ht="15.75">
      <c r="B5" s="320" t="s">
        <v>989</v>
      </c>
      <c r="C5" s="320"/>
      <c r="D5" s="320"/>
      <c r="E5" s="320"/>
    </row>
    <row r="6" spans="2:5" ht="15.75">
      <c r="B6" s="320" t="s">
        <v>115</v>
      </c>
      <c r="C6" s="320"/>
      <c r="D6" s="320"/>
      <c r="E6" s="320"/>
    </row>
    <row r="7" spans="2:5" ht="15.75">
      <c r="B7" s="320" t="s">
        <v>0</v>
      </c>
      <c r="C7" s="320"/>
      <c r="D7" s="320"/>
      <c r="E7" s="320"/>
    </row>
    <row r="8" spans="2:5" ht="15.75">
      <c r="B8" s="320" t="s">
        <v>1</v>
      </c>
      <c r="C8" s="320"/>
      <c r="D8" s="320"/>
      <c r="E8" s="320"/>
    </row>
    <row r="9" spans="2:5" ht="15.75">
      <c r="B9" s="320" t="s">
        <v>2</v>
      </c>
      <c r="C9" s="320"/>
      <c r="D9" s="320"/>
      <c r="E9" s="320"/>
    </row>
    <row r="10" spans="1:5" ht="18.75">
      <c r="A10" s="2"/>
      <c r="B10" s="320" t="s">
        <v>811</v>
      </c>
      <c r="C10" s="320"/>
      <c r="D10" s="320"/>
      <c r="E10" s="320"/>
    </row>
    <row r="11" spans="1:2" ht="9" customHeight="1">
      <c r="A11" s="2"/>
      <c r="B11" s="35"/>
    </row>
    <row r="12" spans="1:5" ht="15" customHeight="1">
      <c r="A12" s="326" t="s">
        <v>21</v>
      </c>
      <c r="B12" s="326"/>
      <c r="C12" s="326"/>
      <c r="D12" s="326"/>
      <c r="E12" s="326"/>
    </row>
    <row r="13" spans="1:5" ht="31.5" customHeight="1">
      <c r="A13" s="326" t="s">
        <v>692</v>
      </c>
      <c r="B13" s="326"/>
      <c r="C13" s="326"/>
      <c r="D13" s="326"/>
      <c r="E13" s="326"/>
    </row>
    <row r="14" spans="1:5" ht="17.25" customHeight="1">
      <c r="A14" s="368" t="s">
        <v>294</v>
      </c>
      <c r="B14" s="368"/>
      <c r="C14" s="368"/>
      <c r="D14" s="368"/>
      <c r="E14" s="368"/>
    </row>
    <row r="15" spans="1:5" ht="54" customHeight="1">
      <c r="A15" s="13"/>
      <c r="B15" s="9" t="s">
        <v>3</v>
      </c>
      <c r="C15" s="129" t="s">
        <v>672</v>
      </c>
      <c r="D15" s="182" t="s">
        <v>824</v>
      </c>
      <c r="E15" s="182" t="s">
        <v>672</v>
      </c>
    </row>
    <row r="16" spans="1:5" ht="15">
      <c r="A16" s="12" t="s">
        <v>40</v>
      </c>
      <c r="B16" s="8" t="s">
        <v>22</v>
      </c>
      <c r="C16" s="73">
        <f>C17+C18+C20+C21+C22+C23+C24</f>
        <v>32237282.57</v>
      </c>
      <c r="D16" s="187">
        <f>D17+D18+D20+D21+D22+D23+D24</f>
        <v>15000</v>
      </c>
      <c r="E16" s="187">
        <f>E17+E18+E20+E21+E22+E23+E24</f>
        <v>32252282.57</v>
      </c>
    </row>
    <row r="17" spans="1:5" s="4" customFormat="1" ht="27.75" customHeight="1">
      <c r="A17" s="11" t="s">
        <v>75</v>
      </c>
      <c r="B17" s="15" t="s">
        <v>76</v>
      </c>
      <c r="C17" s="79">
        <v>2497804</v>
      </c>
      <c r="D17" s="79"/>
      <c r="E17" s="79">
        <f>C17+D17</f>
        <v>2497804</v>
      </c>
    </row>
    <row r="18" spans="1:5" ht="29.25" customHeight="1">
      <c r="A18" s="367" t="s">
        <v>41</v>
      </c>
      <c r="B18" s="361" t="s">
        <v>170</v>
      </c>
      <c r="C18" s="79">
        <v>778163</v>
      </c>
      <c r="D18" s="79"/>
      <c r="E18" s="79">
        <f aca="true" t="shared" si="0" ref="E18:E24">C18+D18</f>
        <v>778163</v>
      </c>
    </row>
    <row r="19" spans="1:5" ht="15" customHeight="1" hidden="1">
      <c r="A19" s="367"/>
      <c r="B19" s="361"/>
      <c r="C19" s="78"/>
      <c r="D19" s="79"/>
      <c r="E19" s="79">
        <f t="shared" si="0"/>
        <v>0</v>
      </c>
    </row>
    <row r="20" spans="1:5" ht="38.25">
      <c r="A20" s="23" t="s">
        <v>42</v>
      </c>
      <c r="B20" s="20" t="s">
        <v>171</v>
      </c>
      <c r="C20" s="80">
        <v>19792922.48</v>
      </c>
      <c r="D20" s="79"/>
      <c r="E20" s="79">
        <f t="shared" si="0"/>
        <v>19792922.48</v>
      </c>
    </row>
    <row r="21" spans="1:5" ht="15">
      <c r="A21" s="11" t="s">
        <v>73</v>
      </c>
      <c r="B21" s="10" t="s">
        <v>74</v>
      </c>
      <c r="C21" s="78">
        <v>11045.41</v>
      </c>
      <c r="D21" s="79"/>
      <c r="E21" s="79">
        <f t="shared" si="0"/>
        <v>11045.41</v>
      </c>
    </row>
    <row r="22" spans="1:5" ht="38.25">
      <c r="A22" s="11" t="s">
        <v>43</v>
      </c>
      <c r="B22" s="15" t="s">
        <v>23</v>
      </c>
      <c r="C22" s="79">
        <v>4707308</v>
      </c>
      <c r="D22" s="79"/>
      <c r="E22" s="79">
        <f t="shared" si="0"/>
        <v>4707308</v>
      </c>
    </row>
    <row r="23" spans="1:5" ht="15">
      <c r="A23" s="11" t="s">
        <v>44</v>
      </c>
      <c r="B23" s="10" t="s">
        <v>24</v>
      </c>
      <c r="C23" s="75">
        <v>190197.68</v>
      </c>
      <c r="D23" s="79"/>
      <c r="E23" s="79">
        <f t="shared" si="0"/>
        <v>190197.68</v>
      </c>
    </row>
    <row r="24" spans="1:5" ht="15">
      <c r="A24" s="11" t="s">
        <v>45</v>
      </c>
      <c r="B24" s="10" t="s">
        <v>25</v>
      </c>
      <c r="C24" s="78">
        <v>4259842</v>
      </c>
      <c r="D24" s="79">
        <v>15000</v>
      </c>
      <c r="E24" s="79">
        <f t="shared" si="0"/>
        <v>4274842</v>
      </c>
    </row>
    <row r="25" spans="1:5" ht="16.5" customHeight="1">
      <c r="A25" s="365" t="s">
        <v>46</v>
      </c>
      <c r="B25" s="366" t="s">
        <v>26</v>
      </c>
      <c r="C25" s="362">
        <f>C27</f>
        <v>9778723.13</v>
      </c>
      <c r="D25" s="362">
        <f>D27</f>
        <v>-145531</v>
      </c>
      <c r="E25" s="362">
        <f>E27</f>
        <v>9633192.13</v>
      </c>
    </row>
    <row r="26" spans="1:5" ht="15" customHeight="1" hidden="1">
      <c r="A26" s="365"/>
      <c r="B26" s="366"/>
      <c r="C26" s="362"/>
      <c r="D26" s="362"/>
      <c r="E26" s="362"/>
    </row>
    <row r="27" spans="1:5" ht="15">
      <c r="A27" s="363" t="s">
        <v>744</v>
      </c>
      <c r="B27" s="361" t="s">
        <v>745</v>
      </c>
      <c r="C27" s="312">
        <v>9778723.13</v>
      </c>
      <c r="D27" s="312">
        <v>-145531</v>
      </c>
      <c r="E27" s="312">
        <f>C27+D27</f>
        <v>9633192.13</v>
      </c>
    </row>
    <row r="28" spans="1:5" ht="15">
      <c r="A28" s="364"/>
      <c r="B28" s="361"/>
      <c r="C28" s="313"/>
      <c r="D28" s="313"/>
      <c r="E28" s="313"/>
    </row>
    <row r="29" spans="1:5" ht="14.25" customHeight="1">
      <c r="A29" s="12" t="s">
        <v>47</v>
      </c>
      <c r="B29" s="8" t="s">
        <v>27</v>
      </c>
      <c r="C29" s="73">
        <f>C30+C31+C32</f>
        <v>36896366.41</v>
      </c>
      <c r="D29" s="187">
        <f>D30+D31+D32</f>
        <v>0</v>
      </c>
      <c r="E29" s="187">
        <f>E30+E31+E32</f>
        <v>36896366.41</v>
      </c>
    </row>
    <row r="30" spans="1:5" ht="15">
      <c r="A30" s="11" t="s">
        <v>48</v>
      </c>
      <c r="B30" s="10" t="s">
        <v>28</v>
      </c>
      <c r="C30" s="78">
        <v>415137</v>
      </c>
      <c r="D30" s="79"/>
      <c r="E30" s="78">
        <f>C30+D30</f>
        <v>415137</v>
      </c>
    </row>
    <row r="31" spans="1:5" ht="15">
      <c r="A31" s="11" t="s">
        <v>49</v>
      </c>
      <c r="B31" s="10" t="s">
        <v>29</v>
      </c>
      <c r="C31" s="78">
        <v>34778229.41</v>
      </c>
      <c r="D31" s="79"/>
      <c r="E31" s="78">
        <f>C31+D31</f>
        <v>34778229.41</v>
      </c>
    </row>
    <row r="32" spans="1:5" ht="15">
      <c r="A32" s="11" t="s">
        <v>50</v>
      </c>
      <c r="B32" s="10" t="s">
        <v>30</v>
      </c>
      <c r="C32" s="78">
        <v>1703000</v>
      </c>
      <c r="D32" s="79"/>
      <c r="E32" s="78">
        <f>C32+D32</f>
        <v>1703000</v>
      </c>
    </row>
    <row r="33" spans="1:5" ht="15">
      <c r="A33" s="17" t="s">
        <v>173</v>
      </c>
      <c r="B33" s="14" t="s">
        <v>172</v>
      </c>
      <c r="C33" s="73">
        <f>C34+C35+C36</f>
        <v>51728904.300000004</v>
      </c>
      <c r="D33" s="187">
        <f>D34+D35+D36</f>
        <v>0</v>
      </c>
      <c r="E33" s="187">
        <f>E34+E35+E36</f>
        <v>51728904.300000004</v>
      </c>
    </row>
    <row r="34" spans="1:5" ht="15">
      <c r="A34" s="18" t="s">
        <v>168</v>
      </c>
      <c r="B34" s="15" t="s">
        <v>174</v>
      </c>
      <c r="C34" s="81">
        <v>2320100</v>
      </c>
      <c r="D34" s="79"/>
      <c r="E34" s="81">
        <f>C34+D34</f>
        <v>2320100</v>
      </c>
    </row>
    <row r="35" spans="1:5" ht="15">
      <c r="A35" s="18" t="s">
        <v>167</v>
      </c>
      <c r="B35" s="15" t="s">
        <v>175</v>
      </c>
      <c r="C35" s="78">
        <v>47046289.6</v>
      </c>
      <c r="D35" s="79"/>
      <c r="E35" s="81">
        <f>C35+D35</f>
        <v>47046289.6</v>
      </c>
    </row>
    <row r="36" spans="1:5" ht="15">
      <c r="A36" s="18" t="s">
        <v>169</v>
      </c>
      <c r="B36" s="15" t="s">
        <v>176</v>
      </c>
      <c r="C36" s="78">
        <v>2362514.7</v>
      </c>
      <c r="D36" s="79"/>
      <c r="E36" s="81">
        <f>C36+D36</f>
        <v>2362514.7</v>
      </c>
    </row>
    <row r="37" spans="1:5" ht="15">
      <c r="A37" s="12" t="s">
        <v>51</v>
      </c>
      <c r="B37" s="7" t="s">
        <v>69</v>
      </c>
      <c r="C37" s="73">
        <f>C38+C39+C41+C42+C40</f>
        <v>165217364.99</v>
      </c>
      <c r="D37" s="187">
        <f>D38+D39+D41+D42+D40</f>
        <v>462050.01</v>
      </c>
      <c r="E37" s="187">
        <f>E38+E39+E41+E42+E40</f>
        <v>165679415</v>
      </c>
    </row>
    <row r="38" spans="1:5" ht="15">
      <c r="A38" s="11" t="s">
        <v>52</v>
      </c>
      <c r="B38" s="6" t="s">
        <v>31</v>
      </c>
      <c r="C38" s="78">
        <v>23138752.84</v>
      </c>
      <c r="D38" s="79">
        <v>-161270.06</v>
      </c>
      <c r="E38" s="78">
        <f>C38+D38</f>
        <v>22977482.78</v>
      </c>
    </row>
    <row r="39" spans="1:5" ht="15">
      <c r="A39" s="11" t="s">
        <v>53</v>
      </c>
      <c r="B39" s="6" t="s">
        <v>32</v>
      </c>
      <c r="C39" s="78">
        <v>119131836.83</v>
      </c>
      <c r="D39" s="79">
        <v>604002.52</v>
      </c>
      <c r="E39" s="78">
        <f>C39+D39</f>
        <v>119735839.35</v>
      </c>
    </row>
    <row r="40" spans="1:5" ht="15">
      <c r="A40" s="22" t="s">
        <v>180</v>
      </c>
      <c r="B40" s="21" t="s">
        <v>181</v>
      </c>
      <c r="C40" s="78">
        <v>8418286.58</v>
      </c>
      <c r="D40" s="79">
        <v>-61550.21</v>
      </c>
      <c r="E40" s="78">
        <f>C40+D40</f>
        <v>8356736.37</v>
      </c>
    </row>
    <row r="41" spans="1:5" ht="15">
      <c r="A41" s="11" t="s">
        <v>54</v>
      </c>
      <c r="B41" s="6" t="s">
        <v>153</v>
      </c>
      <c r="C41" s="78">
        <v>1095160</v>
      </c>
      <c r="D41" s="79"/>
      <c r="E41" s="78">
        <f>C41+D41</f>
        <v>1095160</v>
      </c>
    </row>
    <row r="42" spans="1:5" ht="15">
      <c r="A42" s="11" t="s">
        <v>55</v>
      </c>
      <c r="B42" s="6" t="s">
        <v>33</v>
      </c>
      <c r="C42" s="78">
        <v>13433328.74</v>
      </c>
      <c r="D42" s="79">
        <v>80867.76</v>
      </c>
      <c r="E42" s="78">
        <f>C42+D42</f>
        <v>13514196.5</v>
      </c>
    </row>
    <row r="43" spans="1:5" ht="15">
      <c r="A43" s="12" t="s">
        <v>56</v>
      </c>
      <c r="B43" s="7" t="s">
        <v>126</v>
      </c>
      <c r="C43" s="73">
        <f>C44+C45</f>
        <v>13775893.85</v>
      </c>
      <c r="D43" s="187">
        <f>D44+D45</f>
        <v>230418.31</v>
      </c>
      <c r="E43" s="187">
        <f>E44+E45</f>
        <v>14006312.16</v>
      </c>
    </row>
    <row r="44" spans="1:5" ht="15">
      <c r="A44" s="11" t="s">
        <v>57</v>
      </c>
      <c r="B44" s="6" t="s">
        <v>34</v>
      </c>
      <c r="C44" s="78">
        <v>11421714.85</v>
      </c>
      <c r="D44" s="79">
        <v>230418.31</v>
      </c>
      <c r="E44" s="78">
        <f>C44+D44</f>
        <v>11652133.16</v>
      </c>
    </row>
    <row r="45" spans="1:5" ht="15">
      <c r="A45" s="11" t="s">
        <v>124</v>
      </c>
      <c r="B45" s="6" t="s">
        <v>125</v>
      </c>
      <c r="C45" s="78">
        <v>2354179</v>
      </c>
      <c r="D45" s="79"/>
      <c r="E45" s="78">
        <f>C45+D45</f>
        <v>2354179</v>
      </c>
    </row>
    <row r="46" spans="1:5" ht="15">
      <c r="A46" s="12" t="s">
        <v>58</v>
      </c>
      <c r="B46" s="7" t="s">
        <v>35</v>
      </c>
      <c r="C46" s="73">
        <f>C47+C49+C48</f>
        <v>4336585.77</v>
      </c>
      <c r="D46" s="187">
        <f>D47+D49+D48</f>
        <v>0</v>
      </c>
      <c r="E46" s="187">
        <f>E47+E49+E48</f>
        <v>4336585.77</v>
      </c>
    </row>
    <row r="47" spans="1:5" ht="15">
      <c r="A47" s="11" t="s">
        <v>59</v>
      </c>
      <c r="B47" s="6" t="s">
        <v>36</v>
      </c>
      <c r="C47" s="78">
        <v>1516400</v>
      </c>
      <c r="D47" s="79"/>
      <c r="E47" s="78">
        <f>C47+D47</f>
        <v>1516400</v>
      </c>
    </row>
    <row r="48" spans="1:5" ht="15">
      <c r="A48" s="11" t="s">
        <v>149</v>
      </c>
      <c r="B48" s="6" t="s">
        <v>150</v>
      </c>
      <c r="C48" s="78"/>
      <c r="D48" s="79"/>
      <c r="E48" s="78">
        <f>C48+D48</f>
        <v>0</v>
      </c>
    </row>
    <row r="49" spans="1:5" ht="15">
      <c r="A49" s="11" t="s">
        <v>60</v>
      </c>
      <c r="B49" s="6" t="s">
        <v>37</v>
      </c>
      <c r="C49" s="78">
        <v>2820185.77</v>
      </c>
      <c r="D49" s="79"/>
      <c r="E49" s="78">
        <f>C49+D49</f>
        <v>2820185.77</v>
      </c>
    </row>
    <row r="50" spans="1:5" ht="15">
      <c r="A50" s="12" t="s">
        <v>61</v>
      </c>
      <c r="B50" s="7" t="s">
        <v>38</v>
      </c>
      <c r="C50" s="82">
        <f>C51+C52</f>
        <v>1130000</v>
      </c>
      <c r="D50" s="196">
        <f>D51+D52</f>
        <v>0</v>
      </c>
      <c r="E50" s="82">
        <f>E51+E52</f>
        <v>1130000</v>
      </c>
    </row>
    <row r="51" spans="1:5" ht="15">
      <c r="A51" s="64" t="s">
        <v>311</v>
      </c>
      <c r="B51" s="65" t="s">
        <v>313</v>
      </c>
      <c r="C51" s="78">
        <v>330000</v>
      </c>
      <c r="D51" s="79"/>
      <c r="E51" s="78">
        <f>C51+D51</f>
        <v>330000</v>
      </c>
    </row>
    <row r="52" spans="1:5" ht="15">
      <c r="A52" s="72" t="s">
        <v>368</v>
      </c>
      <c r="B52" s="66" t="s">
        <v>369</v>
      </c>
      <c r="C52" s="78">
        <v>800000</v>
      </c>
      <c r="D52" s="79"/>
      <c r="E52" s="78">
        <f>C52+D52</f>
        <v>800000</v>
      </c>
    </row>
    <row r="53" spans="1:5" ht="21.75" customHeight="1">
      <c r="A53" s="12"/>
      <c r="B53" s="7" t="s">
        <v>39</v>
      </c>
      <c r="C53" s="242">
        <f>C16+C25+C29+C37+C43+C46+C50+C33</f>
        <v>315101121.02000004</v>
      </c>
      <c r="D53" s="242">
        <f>D16+D25+D29+D37+D43+D46+D50+D33</f>
        <v>561937.3200000001</v>
      </c>
      <c r="E53" s="242">
        <f>E16+E25+E29+E37+E43+E46+E50+E33</f>
        <v>315663058.34000003</v>
      </c>
    </row>
    <row r="55" ht="15">
      <c r="B55" s="16"/>
    </row>
    <row r="56" ht="51.75" customHeight="1">
      <c r="B56" s="19"/>
    </row>
  </sheetData>
  <sheetProtection/>
  <mergeCells count="25">
    <mergeCell ref="B7:E7"/>
    <mergeCell ref="A25:A26"/>
    <mergeCell ref="B25:B26"/>
    <mergeCell ref="C25:C26"/>
    <mergeCell ref="A18:A19"/>
    <mergeCell ref="B9:E9"/>
    <mergeCell ref="B10:E10"/>
    <mergeCell ref="A14:E14"/>
    <mergeCell ref="A12:E12"/>
    <mergeCell ref="B1:E1"/>
    <mergeCell ref="B2:E2"/>
    <mergeCell ref="B3:E3"/>
    <mergeCell ref="B4:E4"/>
    <mergeCell ref="B5:E5"/>
    <mergeCell ref="B6:E6"/>
    <mergeCell ref="B27:B28"/>
    <mergeCell ref="E25:E26"/>
    <mergeCell ref="D25:D26"/>
    <mergeCell ref="B18:B19"/>
    <mergeCell ref="B8:E8"/>
    <mergeCell ref="A13:E13"/>
    <mergeCell ref="A27:A28"/>
    <mergeCell ref="C27:C28"/>
    <mergeCell ref="D27:D28"/>
    <mergeCell ref="E27:E28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9"/>
  <sheetViews>
    <sheetView tabSelected="1" view="pageBreakPreview" zoomScale="115" zoomScaleSheetLayoutView="115" zoomScalePageLayoutView="0" workbookViewId="0" topLeftCell="A1">
      <selection activeCell="D8" sqref="D8:H8"/>
    </sheetView>
  </sheetViews>
  <sheetFormatPr defaultColWidth="9.140625" defaultRowHeight="15"/>
  <cols>
    <col min="1" max="1" width="60.28125" style="84" customWidth="1"/>
    <col min="2" max="2" width="4.00390625" style="84" customWidth="1"/>
    <col min="3" max="3" width="4.8515625" style="84" customWidth="1"/>
    <col min="4" max="4" width="10.421875" style="84" customWidth="1"/>
    <col min="5" max="5" width="4.28125" style="84" customWidth="1"/>
    <col min="6" max="6" width="14.7109375" style="84" customWidth="1"/>
    <col min="7" max="7" width="14.00390625" style="84" customWidth="1"/>
    <col min="8" max="8" width="15.28125" style="84" customWidth="1"/>
    <col min="9" max="16384" width="9.140625" style="84" customWidth="1"/>
  </cols>
  <sheetData>
    <row r="1" spans="4:8" ht="15.75">
      <c r="D1" s="345" t="s">
        <v>250</v>
      </c>
      <c r="E1" s="345"/>
      <c r="F1" s="345"/>
      <c r="G1" s="345"/>
      <c r="H1" s="345"/>
    </row>
    <row r="2" spans="4:8" ht="15.75">
      <c r="D2" s="345" t="s">
        <v>0</v>
      </c>
      <c r="E2" s="345"/>
      <c r="F2" s="345"/>
      <c r="G2" s="345"/>
      <c r="H2" s="345"/>
    </row>
    <row r="3" spans="4:8" ht="15.75">
      <c r="D3" s="345" t="s">
        <v>1</v>
      </c>
      <c r="E3" s="345"/>
      <c r="F3" s="345"/>
      <c r="G3" s="345"/>
      <c r="H3" s="345"/>
    </row>
    <row r="4" spans="4:8" ht="15.75">
      <c r="D4" s="345" t="s">
        <v>2</v>
      </c>
      <c r="E4" s="345"/>
      <c r="F4" s="345"/>
      <c r="G4" s="345"/>
      <c r="H4" s="345"/>
    </row>
    <row r="5" spans="3:8" ht="15.75">
      <c r="C5" s="345" t="s">
        <v>989</v>
      </c>
      <c r="D5" s="345"/>
      <c r="E5" s="345"/>
      <c r="F5" s="345"/>
      <c r="G5" s="345"/>
      <c r="H5" s="345"/>
    </row>
    <row r="6" spans="4:8" ht="15.75" customHeight="1">
      <c r="D6" s="345" t="s">
        <v>152</v>
      </c>
      <c r="E6" s="345"/>
      <c r="F6" s="345"/>
      <c r="G6" s="345"/>
      <c r="H6" s="345"/>
    </row>
    <row r="7" spans="4:8" ht="15.75" customHeight="1">
      <c r="D7" s="345" t="s">
        <v>0</v>
      </c>
      <c r="E7" s="345"/>
      <c r="F7" s="345"/>
      <c r="G7" s="345"/>
      <c r="H7" s="345"/>
    </row>
    <row r="8" spans="4:8" ht="15.75" customHeight="1">
      <c r="D8" s="345" t="s">
        <v>1</v>
      </c>
      <c r="E8" s="345"/>
      <c r="F8" s="345"/>
      <c r="G8" s="345"/>
      <c r="H8" s="345"/>
    </row>
    <row r="9" spans="1:8" ht="16.5" customHeight="1">
      <c r="A9" s="167"/>
      <c r="D9" s="345" t="s">
        <v>2</v>
      </c>
      <c r="E9" s="345"/>
      <c r="F9" s="345"/>
      <c r="G9" s="345"/>
      <c r="H9" s="345"/>
    </row>
    <row r="10" spans="1:8" ht="17.25" customHeight="1">
      <c r="A10" s="167"/>
      <c r="C10" s="345" t="s">
        <v>811</v>
      </c>
      <c r="D10" s="345"/>
      <c r="E10" s="345"/>
      <c r="F10" s="345"/>
      <c r="G10" s="345"/>
      <c r="H10" s="345"/>
    </row>
    <row r="11" ht="18.75">
      <c r="A11" s="167"/>
    </row>
    <row r="12" spans="1:8" ht="15" customHeight="1">
      <c r="A12" s="372" t="s">
        <v>68</v>
      </c>
      <c r="B12" s="372"/>
      <c r="C12" s="372"/>
      <c r="D12" s="372"/>
      <c r="E12" s="372"/>
      <c r="F12" s="372"/>
      <c r="G12" s="372"/>
      <c r="H12" s="372"/>
    </row>
    <row r="13" spans="1:8" ht="15" customHeight="1">
      <c r="A13" s="372" t="s">
        <v>693</v>
      </c>
      <c r="B13" s="372"/>
      <c r="C13" s="372"/>
      <c r="D13" s="372"/>
      <c r="E13" s="372"/>
      <c r="F13" s="372"/>
      <c r="G13" s="372"/>
      <c r="H13" s="372"/>
    </row>
    <row r="14" ht="15.75">
      <c r="A14" s="168"/>
    </row>
    <row r="15" spans="1:8" ht="23.25" customHeight="1">
      <c r="A15" s="83"/>
      <c r="E15" s="371" t="s">
        <v>294</v>
      </c>
      <c r="F15" s="371"/>
      <c r="G15" s="371"/>
      <c r="H15" s="371"/>
    </row>
    <row r="16" spans="1:8" ht="63.75" customHeight="1">
      <c r="A16" s="370"/>
      <c r="B16" s="373" t="s">
        <v>71</v>
      </c>
      <c r="C16" s="373" t="s">
        <v>62</v>
      </c>
      <c r="D16" s="369" t="s">
        <v>10</v>
      </c>
      <c r="E16" s="369" t="s">
        <v>63</v>
      </c>
      <c r="F16" s="369" t="s">
        <v>694</v>
      </c>
      <c r="G16" s="374" t="s">
        <v>824</v>
      </c>
      <c r="H16" s="369" t="s">
        <v>694</v>
      </c>
    </row>
    <row r="17" spans="1:8" ht="33" customHeight="1">
      <c r="A17" s="370"/>
      <c r="B17" s="373"/>
      <c r="C17" s="373"/>
      <c r="D17" s="369"/>
      <c r="E17" s="369"/>
      <c r="F17" s="369"/>
      <c r="G17" s="375"/>
      <c r="H17" s="369"/>
    </row>
    <row r="18" spans="1:8" ht="35.25" customHeight="1">
      <c r="A18" s="370"/>
      <c r="B18" s="373"/>
      <c r="C18" s="373"/>
      <c r="D18" s="369"/>
      <c r="E18" s="369"/>
      <c r="F18" s="369"/>
      <c r="G18" s="376"/>
      <c r="H18" s="369"/>
    </row>
    <row r="19" spans="1:8" ht="15.75">
      <c r="A19" s="85" t="s">
        <v>64</v>
      </c>
      <c r="B19" s="44" t="s">
        <v>66</v>
      </c>
      <c r="C19" s="86"/>
      <c r="D19" s="87"/>
      <c r="E19" s="87"/>
      <c r="F19" s="74">
        <f>F20+F22+F23+F24+F25+F26+F27+F28+F29+F30+F31+F32+F33+F34+F35+F36+F37+F38+F39+F40+F43+F44+F45+F46+F47+F48+F49+F51+F52+F53+F54+F55+F56+F57+F58+F59+F60+F61+F62+F63+F64+F66+F67+F68+F69+F72+F70+F50+F65+F41+F71+F42+F21+F73</f>
        <v>85138102.46000001</v>
      </c>
      <c r="G19" s="74">
        <f>G20+G22+G23+G24+G25+G26+G27+G28+G29+G30+G31+G32+G33+G34+G35+G36+G37+G38+G39+G40+G43+G44+G45+G46+G47+G48+G49+G51+G52+G53+G54+G55+G56+G57+G58+G59+G60+G61+G62+G63+G64+G66+G67+G68+G69+G72+G70+G50+G65+G41+G71+G42+G21+G73</f>
        <v>-305000</v>
      </c>
      <c r="H19" s="74">
        <f>H20+H22+H23+H24+H25+H26+H27+H28+H29+H30+H31+H32+H33+H34+H35+H36+H37+H38+H39+H40+H43+H44+H45+H46+H47+H48+H49+H51+H52+H53+H54+H55+H56+H57+H58+H59+H60+H61+H62+H63+H64+H66+H67+H68+H69+H72+H70+H50+H65+H41+H71+H42+H21+H73</f>
        <v>84833102.46000001</v>
      </c>
    </row>
    <row r="20" spans="1:8" ht="63.75">
      <c r="A20" s="37" t="s">
        <v>108</v>
      </c>
      <c r="B20" s="160" t="s">
        <v>66</v>
      </c>
      <c r="C20" s="160" t="s">
        <v>75</v>
      </c>
      <c r="D20" s="25">
        <v>4190000250</v>
      </c>
      <c r="E20" s="162">
        <v>100</v>
      </c>
      <c r="F20" s="75">
        <v>1586404</v>
      </c>
      <c r="G20" s="145"/>
      <c r="H20" s="75">
        <f>F20+G20</f>
        <v>1586404</v>
      </c>
    </row>
    <row r="21" spans="1:8" ht="63.75">
      <c r="A21" s="26" t="s">
        <v>968</v>
      </c>
      <c r="B21" s="285" t="s">
        <v>66</v>
      </c>
      <c r="C21" s="285" t="s">
        <v>75</v>
      </c>
      <c r="D21" s="287">
        <v>4290055490</v>
      </c>
      <c r="E21" s="286">
        <v>100</v>
      </c>
      <c r="F21" s="75">
        <v>911400</v>
      </c>
      <c r="G21" s="145"/>
      <c r="H21" s="75">
        <f aca="true" t="shared" si="0" ref="H21:H73">F21+G21</f>
        <v>911400</v>
      </c>
    </row>
    <row r="22" spans="1:8" ht="66.75" customHeight="1">
      <c r="A22" s="39" t="s">
        <v>666</v>
      </c>
      <c r="B22" s="160" t="s">
        <v>66</v>
      </c>
      <c r="C22" s="160" t="s">
        <v>42</v>
      </c>
      <c r="D22" s="160" t="s">
        <v>662</v>
      </c>
      <c r="E22" s="162">
        <v>100</v>
      </c>
      <c r="F22" s="75">
        <v>426644.12</v>
      </c>
      <c r="G22" s="145"/>
      <c r="H22" s="75">
        <f t="shared" si="0"/>
        <v>426644.12</v>
      </c>
    </row>
    <row r="23" spans="1:8" ht="51.75" customHeight="1">
      <c r="A23" s="39" t="s">
        <v>667</v>
      </c>
      <c r="B23" s="160" t="s">
        <v>66</v>
      </c>
      <c r="C23" s="160" t="s">
        <v>42</v>
      </c>
      <c r="D23" s="160" t="s">
        <v>662</v>
      </c>
      <c r="E23" s="162">
        <v>200</v>
      </c>
      <c r="F23" s="75">
        <v>38349.56</v>
      </c>
      <c r="G23" s="145"/>
      <c r="H23" s="75">
        <f t="shared" si="0"/>
        <v>38349.56</v>
      </c>
    </row>
    <row r="24" spans="1:8" ht="54.75" customHeight="1">
      <c r="A24" s="26" t="s">
        <v>109</v>
      </c>
      <c r="B24" s="160" t="s">
        <v>66</v>
      </c>
      <c r="C24" s="160" t="s">
        <v>42</v>
      </c>
      <c r="D24" s="25">
        <v>4190000280</v>
      </c>
      <c r="E24" s="162">
        <v>100</v>
      </c>
      <c r="F24" s="75">
        <v>18365413</v>
      </c>
      <c r="G24" s="145"/>
      <c r="H24" s="75">
        <f t="shared" si="0"/>
        <v>18365413</v>
      </c>
    </row>
    <row r="25" spans="1:8" ht="38.25">
      <c r="A25" s="26" t="s">
        <v>139</v>
      </c>
      <c r="B25" s="160" t="s">
        <v>66</v>
      </c>
      <c r="C25" s="160" t="s">
        <v>42</v>
      </c>
      <c r="D25" s="25">
        <v>4190000280</v>
      </c>
      <c r="E25" s="162">
        <v>200</v>
      </c>
      <c r="F25" s="75">
        <v>956615.8</v>
      </c>
      <c r="G25" s="145"/>
      <c r="H25" s="75">
        <f t="shared" si="0"/>
        <v>956615.8</v>
      </c>
    </row>
    <row r="26" spans="1:8" ht="28.5" customHeight="1">
      <c r="A26" s="26" t="s">
        <v>110</v>
      </c>
      <c r="B26" s="160" t="s">
        <v>66</v>
      </c>
      <c r="C26" s="160" t="s">
        <v>42</v>
      </c>
      <c r="D26" s="25">
        <v>4190000280</v>
      </c>
      <c r="E26" s="162">
        <v>800</v>
      </c>
      <c r="F26" s="75">
        <v>5900</v>
      </c>
      <c r="G26" s="145"/>
      <c r="H26" s="75">
        <f t="shared" si="0"/>
        <v>5900</v>
      </c>
    </row>
    <row r="27" spans="1:8" ht="54.75" customHeight="1">
      <c r="A27" s="39" t="s">
        <v>966</v>
      </c>
      <c r="B27" s="160" t="s">
        <v>66</v>
      </c>
      <c r="C27" s="160" t="s">
        <v>73</v>
      </c>
      <c r="D27" s="25">
        <v>4490051200</v>
      </c>
      <c r="E27" s="40">
        <v>200</v>
      </c>
      <c r="F27" s="75">
        <v>11045.41</v>
      </c>
      <c r="G27" s="145"/>
      <c r="H27" s="75">
        <f t="shared" si="0"/>
        <v>11045.41</v>
      </c>
    </row>
    <row r="28" spans="1:8" ht="38.25" customHeight="1">
      <c r="A28" s="39" t="s">
        <v>475</v>
      </c>
      <c r="B28" s="160" t="s">
        <v>66</v>
      </c>
      <c r="C28" s="160" t="s">
        <v>45</v>
      </c>
      <c r="D28" s="160" t="s">
        <v>650</v>
      </c>
      <c r="E28" s="40">
        <v>200</v>
      </c>
      <c r="F28" s="75">
        <v>100000</v>
      </c>
      <c r="G28" s="145"/>
      <c r="H28" s="75">
        <f t="shared" si="0"/>
        <v>100000</v>
      </c>
    </row>
    <row r="29" spans="1:8" ht="38.25" customHeight="1">
      <c r="A29" s="26" t="s">
        <v>489</v>
      </c>
      <c r="B29" s="160" t="s">
        <v>66</v>
      </c>
      <c r="C29" s="160" t="s">
        <v>45</v>
      </c>
      <c r="D29" s="146" t="s">
        <v>652</v>
      </c>
      <c r="E29" s="162">
        <v>200</v>
      </c>
      <c r="F29" s="75">
        <v>400000</v>
      </c>
      <c r="G29" s="145"/>
      <c r="H29" s="75">
        <f t="shared" si="0"/>
        <v>400000</v>
      </c>
    </row>
    <row r="30" spans="1:8" ht="39">
      <c r="A30" s="59" t="s">
        <v>490</v>
      </c>
      <c r="B30" s="160" t="s">
        <v>66</v>
      </c>
      <c r="C30" s="160" t="s">
        <v>45</v>
      </c>
      <c r="D30" s="160" t="s">
        <v>653</v>
      </c>
      <c r="E30" s="162">
        <v>200</v>
      </c>
      <c r="F30" s="75">
        <v>50000</v>
      </c>
      <c r="G30" s="145"/>
      <c r="H30" s="75">
        <f t="shared" si="0"/>
        <v>50000</v>
      </c>
    </row>
    <row r="31" spans="1:8" ht="25.5" customHeight="1">
      <c r="A31" s="39" t="s">
        <v>491</v>
      </c>
      <c r="B31" s="160" t="s">
        <v>66</v>
      </c>
      <c r="C31" s="160" t="s">
        <v>45</v>
      </c>
      <c r="D31" s="146" t="s">
        <v>816</v>
      </c>
      <c r="E31" s="162">
        <v>200</v>
      </c>
      <c r="F31" s="75">
        <v>1200000</v>
      </c>
      <c r="G31" s="145"/>
      <c r="H31" s="75">
        <f t="shared" si="0"/>
        <v>1200000</v>
      </c>
    </row>
    <row r="32" spans="1:8" ht="27.75" customHeight="1">
      <c r="A32" s="46" t="s">
        <v>498</v>
      </c>
      <c r="B32" s="160" t="s">
        <v>66</v>
      </c>
      <c r="C32" s="160" t="s">
        <v>45</v>
      </c>
      <c r="D32" s="146" t="s">
        <v>657</v>
      </c>
      <c r="E32" s="162">
        <v>200</v>
      </c>
      <c r="F32" s="75">
        <v>40000</v>
      </c>
      <c r="G32" s="145"/>
      <c r="H32" s="75">
        <f t="shared" si="0"/>
        <v>40000</v>
      </c>
    </row>
    <row r="33" spans="1:8" ht="26.25" customHeight="1">
      <c r="A33" s="46" t="s">
        <v>502</v>
      </c>
      <c r="B33" s="160" t="s">
        <v>66</v>
      </c>
      <c r="C33" s="160" t="s">
        <v>45</v>
      </c>
      <c r="D33" s="146" t="s">
        <v>742</v>
      </c>
      <c r="E33" s="162">
        <v>200</v>
      </c>
      <c r="F33" s="75">
        <v>10000</v>
      </c>
      <c r="G33" s="145"/>
      <c r="H33" s="75">
        <f t="shared" si="0"/>
        <v>10000</v>
      </c>
    </row>
    <row r="34" spans="1:8" ht="39.75" customHeight="1">
      <c r="A34" s="39" t="s">
        <v>510</v>
      </c>
      <c r="B34" s="160" t="s">
        <v>66</v>
      </c>
      <c r="C34" s="160" t="s">
        <v>45</v>
      </c>
      <c r="D34" s="146" t="s">
        <v>658</v>
      </c>
      <c r="E34" s="162">
        <v>200</v>
      </c>
      <c r="F34" s="75">
        <v>599000</v>
      </c>
      <c r="G34" s="145"/>
      <c r="H34" s="75">
        <f t="shared" si="0"/>
        <v>599000</v>
      </c>
    </row>
    <row r="35" spans="1:8" ht="51">
      <c r="A35" s="46" t="s">
        <v>511</v>
      </c>
      <c r="B35" s="160" t="s">
        <v>66</v>
      </c>
      <c r="C35" s="160" t="s">
        <v>45</v>
      </c>
      <c r="D35" s="146" t="s">
        <v>818</v>
      </c>
      <c r="E35" s="162">
        <v>200</v>
      </c>
      <c r="F35" s="75">
        <v>100000</v>
      </c>
      <c r="G35" s="145"/>
      <c r="H35" s="75">
        <f t="shared" si="0"/>
        <v>100000</v>
      </c>
    </row>
    <row r="36" spans="1:8" ht="51.75">
      <c r="A36" s="39" t="s">
        <v>515</v>
      </c>
      <c r="B36" s="160" t="s">
        <v>66</v>
      </c>
      <c r="C36" s="160" t="s">
        <v>45</v>
      </c>
      <c r="D36" s="146" t="s">
        <v>659</v>
      </c>
      <c r="E36" s="162">
        <v>200</v>
      </c>
      <c r="F36" s="75">
        <v>50000</v>
      </c>
      <c r="G36" s="145"/>
      <c r="H36" s="75">
        <f t="shared" si="0"/>
        <v>50000</v>
      </c>
    </row>
    <row r="37" spans="1:8" ht="40.5" customHeight="1">
      <c r="A37" s="39" t="s">
        <v>137</v>
      </c>
      <c r="B37" s="160" t="s">
        <v>66</v>
      </c>
      <c r="C37" s="160" t="s">
        <v>45</v>
      </c>
      <c r="D37" s="160" t="s">
        <v>660</v>
      </c>
      <c r="E37" s="162">
        <v>200</v>
      </c>
      <c r="F37" s="75">
        <v>120000</v>
      </c>
      <c r="G37" s="145"/>
      <c r="H37" s="75">
        <f t="shared" si="0"/>
        <v>120000</v>
      </c>
    </row>
    <row r="38" spans="1:8" ht="41.25" customHeight="1">
      <c r="A38" s="26" t="s">
        <v>144</v>
      </c>
      <c r="B38" s="160" t="s">
        <v>66</v>
      </c>
      <c r="C38" s="160" t="s">
        <v>45</v>
      </c>
      <c r="D38" s="25">
        <v>4390080350</v>
      </c>
      <c r="E38" s="162">
        <v>200</v>
      </c>
      <c r="F38" s="75">
        <v>6189</v>
      </c>
      <c r="G38" s="145"/>
      <c r="H38" s="75">
        <f t="shared" si="0"/>
        <v>6189</v>
      </c>
    </row>
    <row r="39" spans="1:8" ht="25.5">
      <c r="A39" s="26" t="s">
        <v>147</v>
      </c>
      <c r="B39" s="160" t="s">
        <v>66</v>
      </c>
      <c r="C39" s="160" t="s">
        <v>45</v>
      </c>
      <c r="D39" s="25">
        <v>4290020120</v>
      </c>
      <c r="E39" s="162">
        <v>800</v>
      </c>
      <c r="F39" s="75">
        <v>50000</v>
      </c>
      <c r="G39" s="145"/>
      <c r="H39" s="75">
        <f t="shared" si="0"/>
        <v>50000</v>
      </c>
    </row>
    <row r="40" spans="1:8" ht="54" customHeight="1">
      <c r="A40" s="26" t="s">
        <v>142</v>
      </c>
      <c r="B40" s="160" t="s">
        <v>66</v>
      </c>
      <c r="C40" s="160" t="s">
        <v>45</v>
      </c>
      <c r="D40" s="25">
        <v>4290020140</v>
      </c>
      <c r="E40" s="162">
        <v>200</v>
      </c>
      <c r="F40" s="75">
        <v>84000</v>
      </c>
      <c r="G40" s="145"/>
      <c r="H40" s="75">
        <f t="shared" si="0"/>
        <v>84000</v>
      </c>
    </row>
    <row r="41" spans="1:8" ht="41.25" customHeight="1">
      <c r="A41" s="37" t="s">
        <v>919</v>
      </c>
      <c r="B41" s="250" t="s">
        <v>66</v>
      </c>
      <c r="C41" s="250" t="s">
        <v>45</v>
      </c>
      <c r="D41" s="252">
        <v>4290007040</v>
      </c>
      <c r="E41" s="251">
        <v>300</v>
      </c>
      <c r="F41" s="75">
        <v>0</v>
      </c>
      <c r="G41" s="145"/>
      <c r="H41" s="75">
        <f t="shared" si="0"/>
        <v>0</v>
      </c>
    </row>
    <row r="42" spans="1:8" ht="70.5" customHeight="1">
      <c r="A42" s="37" t="s">
        <v>936</v>
      </c>
      <c r="B42" s="259" t="s">
        <v>66</v>
      </c>
      <c r="C42" s="259" t="s">
        <v>45</v>
      </c>
      <c r="D42" s="261">
        <v>4290007030</v>
      </c>
      <c r="E42" s="260">
        <v>300</v>
      </c>
      <c r="F42" s="145">
        <v>15000</v>
      </c>
      <c r="G42" s="145"/>
      <c r="H42" s="75">
        <f t="shared" si="0"/>
        <v>15000</v>
      </c>
    </row>
    <row r="43" spans="1:8" ht="21" customHeight="1">
      <c r="A43" s="26" t="s">
        <v>817</v>
      </c>
      <c r="B43" s="175" t="s">
        <v>66</v>
      </c>
      <c r="C43" s="175" t="s">
        <v>45</v>
      </c>
      <c r="D43" s="25">
        <v>4290000460</v>
      </c>
      <c r="E43" s="176">
        <v>800</v>
      </c>
      <c r="F43" s="75">
        <v>131303</v>
      </c>
      <c r="G43" s="145">
        <v>15000</v>
      </c>
      <c r="H43" s="75">
        <f t="shared" si="0"/>
        <v>146303</v>
      </c>
    </row>
    <row r="44" spans="1:8" ht="53.25" customHeight="1">
      <c r="A44" s="26" t="s">
        <v>971</v>
      </c>
      <c r="B44" s="160" t="s">
        <v>66</v>
      </c>
      <c r="C44" s="160" t="s">
        <v>744</v>
      </c>
      <c r="D44" s="25">
        <v>4290020150</v>
      </c>
      <c r="E44" s="162">
        <v>200</v>
      </c>
      <c r="F44" s="75">
        <v>320000</v>
      </c>
      <c r="G44" s="145">
        <v>-320000</v>
      </c>
      <c r="H44" s="75">
        <f t="shared" si="0"/>
        <v>0</v>
      </c>
    </row>
    <row r="45" spans="1:8" ht="63.75">
      <c r="A45" s="45" t="s">
        <v>743</v>
      </c>
      <c r="B45" s="160" t="s">
        <v>66</v>
      </c>
      <c r="C45" s="160" t="s">
        <v>48</v>
      </c>
      <c r="D45" s="25">
        <v>4390080370</v>
      </c>
      <c r="E45" s="162">
        <v>200</v>
      </c>
      <c r="F45" s="75">
        <v>187000</v>
      </c>
      <c r="G45" s="145"/>
      <c r="H45" s="75">
        <f t="shared" si="0"/>
        <v>187000</v>
      </c>
    </row>
    <row r="46" spans="1:8" ht="90" customHeight="1">
      <c r="A46" s="45" t="s">
        <v>370</v>
      </c>
      <c r="B46" s="160" t="s">
        <v>66</v>
      </c>
      <c r="C46" s="160" t="s">
        <v>48</v>
      </c>
      <c r="D46" s="25">
        <v>4390082400</v>
      </c>
      <c r="E46" s="162">
        <v>200</v>
      </c>
      <c r="F46" s="75">
        <v>228137</v>
      </c>
      <c r="G46" s="145"/>
      <c r="H46" s="75">
        <f t="shared" si="0"/>
        <v>228137</v>
      </c>
    </row>
    <row r="47" spans="1:8" ht="54" customHeight="1">
      <c r="A47" s="24" t="s">
        <v>434</v>
      </c>
      <c r="B47" s="160" t="s">
        <v>66</v>
      </c>
      <c r="C47" s="160" t="s">
        <v>49</v>
      </c>
      <c r="D47" s="160" t="s">
        <v>601</v>
      </c>
      <c r="E47" s="162">
        <v>200</v>
      </c>
      <c r="F47" s="75">
        <v>905115.45</v>
      </c>
      <c r="G47" s="145"/>
      <c r="H47" s="75">
        <f t="shared" si="0"/>
        <v>905115.45</v>
      </c>
    </row>
    <row r="48" spans="1:8" ht="66.75" customHeight="1">
      <c r="A48" s="24" t="s">
        <v>438</v>
      </c>
      <c r="B48" s="160" t="s">
        <v>66</v>
      </c>
      <c r="C48" s="160" t="s">
        <v>49</v>
      </c>
      <c r="D48" s="160" t="s">
        <v>602</v>
      </c>
      <c r="E48" s="162">
        <v>200</v>
      </c>
      <c r="F48" s="75">
        <v>294095.6</v>
      </c>
      <c r="G48" s="145"/>
      <c r="H48" s="75">
        <f t="shared" si="0"/>
        <v>294095.6</v>
      </c>
    </row>
    <row r="49" spans="1:8" ht="67.5" customHeight="1">
      <c r="A49" s="39" t="s">
        <v>668</v>
      </c>
      <c r="B49" s="160" t="s">
        <v>66</v>
      </c>
      <c r="C49" s="160" t="s">
        <v>49</v>
      </c>
      <c r="D49" s="160" t="s">
        <v>603</v>
      </c>
      <c r="E49" s="162">
        <v>200</v>
      </c>
      <c r="F49" s="75">
        <v>5579586.36</v>
      </c>
      <c r="G49" s="145"/>
      <c r="H49" s="75">
        <f t="shared" si="0"/>
        <v>5579586.36</v>
      </c>
    </row>
    <row r="50" spans="1:8" ht="47.25" customHeight="1">
      <c r="A50" s="231" t="s">
        <v>896</v>
      </c>
      <c r="B50" s="227" t="s">
        <v>66</v>
      </c>
      <c r="C50" s="227" t="s">
        <v>49</v>
      </c>
      <c r="D50" s="227" t="s">
        <v>895</v>
      </c>
      <c r="E50" s="228">
        <v>200</v>
      </c>
      <c r="F50" s="75">
        <v>20590044</v>
      </c>
      <c r="G50" s="145"/>
      <c r="H50" s="75">
        <f t="shared" si="0"/>
        <v>20590044</v>
      </c>
    </row>
    <row r="51" spans="1:8" ht="90">
      <c r="A51" s="39" t="s">
        <v>626</v>
      </c>
      <c r="B51" s="160" t="s">
        <v>66</v>
      </c>
      <c r="C51" s="160" t="s">
        <v>49</v>
      </c>
      <c r="D51" s="160" t="s">
        <v>641</v>
      </c>
      <c r="E51" s="162">
        <v>200</v>
      </c>
      <c r="F51" s="75">
        <v>0</v>
      </c>
      <c r="G51" s="145"/>
      <c r="H51" s="75">
        <f t="shared" si="0"/>
        <v>0</v>
      </c>
    </row>
    <row r="52" spans="1:8" ht="28.5" customHeight="1">
      <c r="A52" s="26" t="s">
        <v>813</v>
      </c>
      <c r="B52" s="160" t="s">
        <v>66</v>
      </c>
      <c r="C52" s="160" t="s">
        <v>49</v>
      </c>
      <c r="D52" s="160" t="s">
        <v>746</v>
      </c>
      <c r="E52" s="162">
        <v>200</v>
      </c>
      <c r="F52" s="75">
        <v>0</v>
      </c>
      <c r="G52" s="145"/>
      <c r="H52" s="75">
        <f t="shared" si="0"/>
        <v>0</v>
      </c>
    </row>
    <row r="53" spans="1:8" ht="52.5" customHeight="1">
      <c r="A53" s="47" t="s">
        <v>766</v>
      </c>
      <c r="B53" s="160" t="s">
        <v>66</v>
      </c>
      <c r="C53" s="160" t="s">
        <v>50</v>
      </c>
      <c r="D53" s="162">
        <v>2410120200</v>
      </c>
      <c r="E53" s="162">
        <v>800</v>
      </c>
      <c r="F53" s="75">
        <v>30000</v>
      </c>
      <c r="G53" s="145"/>
      <c r="H53" s="75">
        <f t="shared" si="0"/>
        <v>30000</v>
      </c>
    </row>
    <row r="54" spans="1:8" ht="30" customHeight="1">
      <c r="A54" s="26" t="s">
        <v>700</v>
      </c>
      <c r="B54" s="160" t="s">
        <v>66</v>
      </c>
      <c r="C54" s="160" t="s">
        <v>50</v>
      </c>
      <c r="D54" s="160" t="s">
        <v>651</v>
      </c>
      <c r="E54" s="162">
        <v>200</v>
      </c>
      <c r="F54" s="75">
        <v>550000</v>
      </c>
      <c r="G54" s="145"/>
      <c r="H54" s="75">
        <f t="shared" si="0"/>
        <v>550000</v>
      </c>
    </row>
    <row r="55" spans="1:8" ht="26.25" customHeight="1">
      <c r="A55" s="26" t="s">
        <v>604</v>
      </c>
      <c r="B55" s="160" t="s">
        <v>66</v>
      </c>
      <c r="C55" s="160" t="s">
        <v>50</v>
      </c>
      <c r="D55" s="146" t="s">
        <v>701</v>
      </c>
      <c r="E55" s="162">
        <v>200</v>
      </c>
      <c r="F55" s="75">
        <v>0</v>
      </c>
      <c r="G55" s="145"/>
      <c r="H55" s="75">
        <f t="shared" si="0"/>
        <v>0</v>
      </c>
    </row>
    <row r="56" spans="1:8" ht="39">
      <c r="A56" s="39" t="s">
        <v>613</v>
      </c>
      <c r="B56" s="160" t="s">
        <v>66</v>
      </c>
      <c r="C56" s="160" t="s">
        <v>50</v>
      </c>
      <c r="D56" s="162">
        <v>3120120850</v>
      </c>
      <c r="E56" s="162">
        <v>200</v>
      </c>
      <c r="F56" s="75">
        <v>188000</v>
      </c>
      <c r="G56" s="145"/>
      <c r="H56" s="75">
        <f t="shared" si="0"/>
        <v>188000</v>
      </c>
    </row>
    <row r="57" spans="1:8" ht="42" customHeight="1">
      <c r="A57" s="39" t="s">
        <v>614</v>
      </c>
      <c r="B57" s="160" t="s">
        <v>66</v>
      </c>
      <c r="C57" s="160" t="s">
        <v>50</v>
      </c>
      <c r="D57" s="162">
        <v>3120120860</v>
      </c>
      <c r="E57" s="162">
        <v>200</v>
      </c>
      <c r="F57" s="75">
        <v>250000</v>
      </c>
      <c r="G57" s="145"/>
      <c r="H57" s="75">
        <f t="shared" si="0"/>
        <v>250000</v>
      </c>
    </row>
    <row r="58" spans="1:8" ht="51.75">
      <c r="A58" s="144" t="s">
        <v>615</v>
      </c>
      <c r="B58" s="159" t="s">
        <v>66</v>
      </c>
      <c r="C58" s="159" t="s">
        <v>50</v>
      </c>
      <c r="D58" s="140" t="s">
        <v>656</v>
      </c>
      <c r="E58" s="161">
        <v>200</v>
      </c>
      <c r="F58" s="164">
        <v>75000</v>
      </c>
      <c r="G58" s="145"/>
      <c r="H58" s="75">
        <f t="shared" si="0"/>
        <v>75000</v>
      </c>
    </row>
    <row r="59" spans="1:8" ht="41.25" customHeight="1">
      <c r="A59" s="56" t="s">
        <v>154</v>
      </c>
      <c r="B59" s="160" t="s">
        <v>66</v>
      </c>
      <c r="C59" s="160" t="s">
        <v>50</v>
      </c>
      <c r="D59" s="62">
        <v>4290020180</v>
      </c>
      <c r="E59" s="62">
        <v>200</v>
      </c>
      <c r="F59" s="77">
        <v>210000</v>
      </c>
      <c r="G59" s="145"/>
      <c r="H59" s="75">
        <f t="shared" si="0"/>
        <v>210000</v>
      </c>
    </row>
    <row r="60" spans="1:8" ht="39" customHeight="1">
      <c r="A60" s="39" t="s">
        <v>472</v>
      </c>
      <c r="B60" s="160" t="s">
        <v>66</v>
      </c>
      <c r="C60" s="160" t="s">
        <v>168</v>
      </c>
      <c r="D60" s="160" t="s">
        <v>642</v>
      </c>
      <c r="E60" s="40">
        <v>200</v>
      </c>
      <c r="F60" s="75">
        <v>879900</v>
      </c>
      <c r="G60" s="145"/>
      <c r="H60" s="75">
        <f t="shared" si="0"/>
        <v>879900</v>
      </c>
    </row>
    <row r="61" spans="1:8" ht="42.75" customHeight="1">
      <c r="A61" s="39" t="s">
        <v>166</v>
      </c>
      <c r="B61" s="160" t="s">
        <v>66</v>
      </c>
      <c r="C61" s="160" t="s">
        <v>168</v>
      </c>
      <c r="D61" s="160" t="s">
        <v>643</v>
      </c>
      <c r="E61" s="40">
        <v>200</v>
      </c>
      <c r="F61" s="75">
        <v>846200</v>
      </c>
      <c r="G61" s="145"/>
      <c r="H61" s="75">
        <f t="shared" si="0"/>
        <v>846200</v>
      </c>
    </row>
    <row r="62" spans="1:8" ht="39">
      <c r="A62" s="39" t="s">
        <v>738</v>
      </c>
      <c r="B62" s="177" t="s">
        <v>66</v>
      </c>
      <c r="C62" s="177" t="s">
        <v>168</v>
      </c>
      <c r="D62" s="177" t="s">
        <v>739</v>
      </c>
      <c r="E62" s="178">
        <v>200</v>
      </c>
      <c r="F62" s="75">
        <v>50000</v>
      </c>
      <c r="G62" s="145"/>
      <c r="H62" s="75">
        <f t="shared" si="0"/>
        <v>50000</v>
      </c>
    </row>
    <row r="63" spans="1:8" ht="42" customHeight="1">
      <c r="A63" s="39" t="s">
        <v>466</v>
      </c>
      <c r="B63" s="160" t="s">
        <v>66</v>
      </c>
      <c r="C63" s="160" t="s">
        <v>167</v>
      </c>
      <c r="D63" s="160" t="s">
        <v>464</v>
      </c>
      <c r="E63" s="40">
        <v>400</v>
      </c>
      <c r="F63" s="75">
        <v>0</v>
      </c>
      <c r="G63" s="145"/>
      <c r="H63" s="75">
        <f t="shared" si="0"/>
        <v>0</v>
      </c>
    </row>
    <row r="64" spans="1:8" ht="40.5" customHeight="1">
      <c r="A64" s="39" t="s">
        <v>165</v>
      </c>
      <c r="B64" s="160" t="s">
        <v>66</v>
      </c>
      <c r="C64" s="160" t="s">
        <v>167</v>
      </c>
      <c r="D64" s="160" t="s">
        <v>647</v>
      </c>
      <c r="E64" s="162">
        <v>200</v>
      </c>
      <c r="F64" s="75">
        <v>0</v>
      </c>
      <c r="G64" s="145"/>
      <c r="H64" s="75">
        <f t="shared" si="0"/>
        <v>0</v>
      </c>
    </row>
    <row r="65" spans="1:8" ht="41.25" customHeight="1">
      <c r="A65" s="39" t="s">
        <v>918</v>
      </c>
      <c r="B65" s="243" t="s">
        <v>66</v>
      </c>
      <c r="C65" s="243" t="s">
        <v>167</v>
      </c>
      <c r="D65" s="243" t="s">
        <v>907</v>
      </c>
      <c r="E65" s="244">
        <v>200</v>
      </c>
      <c r="F65" s="75">
        <v>9873196.26</v>
      </c>
      <c r="G65" s="145"/>
      <c r="H65" s="75">
        <f t="shared" si="0"/>
        <v>9873196.26</v>
      </c>
    </row>
    <row r="66" spans="1:8" ht="39.75" customHeight="1">
      <c r="A66" s="39" t="s">
        <v>781</v>
      </c>
      <c r="B66" s="160" t="s">
        <v>66</v>
      </c>
      <c r="C66" s="177" t="s">
        <v>167</v>
      </c>
      <c r="D66" s="160" t="s">
        <v>782</v>
      </c>
      <c r="E66" s="162">
        <v>200</v>
      </c>
      <c r="F66" s="75">
        <v>250000</v>
      </c>
      <c r="G66" s="145"/>
      <c r="H66" s="75">
        <f t="shared" si="0"/>
        <v>250000</v>
      </c>
    </row>
    <row r="67" spans="1:8" ht="40.5" customHeight="1">
      <c r="A67" s="39" t="s">
        <v>880</v>
      </c>
      <c r="B67" s="200" t="s">
        <v>66</v>
      </c>
      <c r="C67" s="200" t="s">
        <v>167</v>
      </c>
      <c r="D67" s="200" t="s">
        <v>832</v>
      </c>
      <c r="E67" s="40">
        <v>800</v>
      </c>
      <c r="F67" s="75">
        <v>4000000</v>
      </c>
      <c r="G67" s="145"/>
      <c r="H67" s="75">
        <f t="shared" si="0"/>
        <v>4000000</v>
      </c>
    </row>
    <row r="68" spans="1:8" ht="39" customHeight="1">
      <c r="A68" s="26" t="s">
        <v>607</v>
      </c>
      <c r="B68" s="160" t="s">
        <v>66</v>
      </c>
      <c r="C68" s="160" t="s">
        <v>167</v>
      </c>
      <c r="D68" s="146" t="s">
        <v>704</v>
      </c>
      <c r="E68" s="162">
        <v>200</v>
      </c>
      <c r="F68" s="75">
        <v>0</v>
      </c>
      <c r="G68" s="145"/>
      <c r="H68" s="75">
        <f t="shared" si="0"/>
        <v>0</v>
      </c>
    </row>
    <row r="69" spans="1:8" ht="54.75" customHeight="1">
      <c r="A69" s="26" t="s">
        <v>608</v>
      </c>
      <c r="B69" s="160" t="s">
        <v>66</v>
      </c>
      <c r="C69" s="160" t="s">
        <v>167</v>
      </c>
      <c r="D69" s="146" t="s">
        <v>853</v>
      </c>
      <c r="E69" s="162">
        <v>200</v>
      </c>
      <c r="F69" s="75">
        <v>0</v>
      </c>
      <c r="G69" s="145"/>
      <c r="H69" s="75">
        <f t="shared" si="0"/>
        <v>0</v>
      </c>
    </row>
    <row r="70" spans="1:8" ht="54.75" customHeight="1">
      <c r="A70" s="26" t="s">
        <v>848</v>
      </c>
      <c r="B70" s="201" t="s">
        <v>66</v>
      </c>
      <c r="C70" s="201" t="s">
        <v>167</v>
      </c>
      <c r="D70" s="146" t="s">
        <v>847</v>
      </c>
      <c r="E70" s="202">
        <v>400</v>
      </c>
      <c r="F70" s="75">
        <v>4694800</v>
      </c>
      <c r="G70" s="145"/>
      <c r="H70" s="75">
        <f>F70+G70</f>
        <v>4694800</v>
      </c>
    </row>
    <row r="71" spans="1:8" ht="54.75" customHeight="1">
      <c r="A71" s="26" t="s">
        <v>930</v>
      </c>
      <c r="B71" s="255" t="s">
        <v>66</v>
      </c>
      <c r="C71" s="255" t="s">
        <v>167</v>
      </c>
      <c r="D71" s="146" t="s">
        <v>931</v>
      </c>
      <c r="E71" s="256">
        <v>800</v>
      </c>
      <c r="F71" s="145">
        <v>6238863.5</v>
      </c>
      <c r="G71" s="145"/>
      <c r="H71" s="75">
        <f>F71+G71</f>
        <v>6238863.5</v>
      </c>
    </row>
    <row r="72" spans="1:8" ht="27" customHeight="1">
      <c r="A72" s="37" t="s">
        <v>114</v>
      </c>
      <c r="B72" s="160" t="s">
        <v>66</v>
      </c>
      <c r="C72" s="41" t="s">
        <v>59</v>
      </c>
      <c r="D72" s="25">
        <v>4290007010</v>
      </c>
      <c r="E72" s="162">
        <v>300</v>
      </c>
      <c r="F72" s="75">
        <v>1516400</v>
      </c>
      <c r="G72" s="145"/>
      <c r="H72" s="75">
        <f t="shared" si="0"/>
        <v>1516400</v>
      </c>
    </row>
    <row r="73" spans="1:8" ht="38.25">
      <c r="A73" s="37" t="s">
        <v>371</v>
      </c>
      <c r="B73" s="299" t="s">
        <v>66</v>
      </c>
      <c r="C73" s="41" t="s">
        <v>60</v>
      </c>
      <c r="D73" s="301" t="s">
        <v>600</v>
      </c>
      <c r="E73" s="300">
        <v>400</v>
      </c>
      <c r="F73" s="75">
        <v>2124500.4</v>
      </c>
      <c r="G73" s="145"/>
      <c r="H73" s="75">
        <f t="shared" si="0"/>
        <v>2124500.4</v>
      </c>
    </row>
    <row r="74" spans="1:8" ht="18" customHeight="1">
      <c r="A74" s="43" t="s">
        <v>65</v>
      </c>
      <c r="B74" s="44" t="s">
        <v>67</v>
      </c>
      <c r="C74" s="160"/>
      <c r="D74" s="25"/>
      <c r="E74" s="25"/>
      <c r="F74" s="88">
        <f>F75+F76</f>
        <v>778163</v>
      </c>
      <c r="G74" s="88">
        <f>G75+G76</f>
        <v>0</v>
      </c>
      <c r="H74" s="88">
        <f>H75+H76</f>
        <v>778163</v>
      </c>
    </row>
    <row r="75" spans="1:8" ht="54.75" customHeight="1">
      <c r="A75" s="26" t="s">
        <v>107</v>
      </c>
      <c r="B75" s="160" t="s">
        <v>67</v>
      </c>
      <c r="C75" s="160" t="s">
        <v>41</v>
      </c>
      <c r="D75" s="25">
        <v>4090000270</v>
      </c>
      <c r="E75" s="162">
        <v>100</v>
      </c>
      <c r="F75" s="75">
        <v>673450</v>
      </c>
      <c r="G75" s="145">
        <v>-25000</v>
      </c>
      <c r="H75" s="75">
        <f>F75+G75</f>
        <v>648450</v>
      </c>
    </row>
    <row r="76" spans="1:8" ht="41.25" customHeight="1">
      <c r="A76" s="26" t="s">
        <v>138</v>
      </c>
      <c r="B76" s="160" t="s">
        <v>67</v>
      </c>
      <c r="C76" s="160" t="s">
        <v>41</v>
      </c>
      <c r="D76" s="25">
        <v>4090000270</v>
      </c>
      <c r="E76" s="162">
        <v>200</v>
      </c>
      <c r="F76" s="75">
        <v>104713</v>
      </c>
      <c r="G76" s="145">
        <v>25000</v>
      </c>
      <c r="H76" s="75">
        <f>F76+G76</f>
        <v>129713</v>
      </c>
    </row>
    <row r="77" spans="1:8" ht="27" customHeight="1">
      <c r="A77" s="43" t="s">
        <v>4</v>
      </c>
      <c r="B77" s="44" t="s">
        <v>5</v>
      </c>
      <c r="C77" s="160"/>
      <c r="D77" s="25"/>
      <c r="E77" s="25"/>
      <c r="F77" s="74">
        <f>F78+F79+F81+F82+F84+F85+F86+F87+F88+F89+F90+F91+F95+F96+F97+F98+F100+F101+F102+F103+F104+F106+F107+F108+F110+F111+F112+F113+F114+F115+F116+F117+F118+F119+F120+F121+F122+F123+F124+F125+F127+F128+F129+F130+F131+F132+F93+F94+F109+F105+F99+F83+F133+F92+F80</f>
        <v>62043738.190000005</v>
      </c>
      <c r="G77" s="74">
        <f>G78+G79+G81+G82+G84+G85+G86+G87+G88+G89+G90+G91+G95+G96+G97+G98+G100+G101+G102+G103+G104+G106+G107+G108+G110+G111+G112+G113+G114+G115+G116+G117+G118+G119+G120+G121+G122+G123+G124+G125+G127+G128+G129+G130+G131+G132+G93+G94+G109+G105+G99+G83+G133+G92+G80</f>
        <v>411261.31</v>
      </c>
      <c r="H77" s="74">
        <f>H78+H79+H81+H82+H84+H85+H86+H87+H88+H89+H90+H91+H95+H96+H97+H98+H100+H101+H102+H103+H104+H106+H107+H108+H110+H111+H112+H113+H114+H115+H116+H117+H118+H119+H120+H121+H122+H123+H124+H125+H127+H128+H129+H130+H131+H132+H93+H94+H109+H105+H99+H83+H133+H92+H80</f>
        <v>62454999.50000001</v>
      </c>
    </row>
    <row r="78" spans="1:8" ht="63.75">
      <c r="A78" s="26" t="s">
        <v>111</v>
      </c>
      <c r="B78" s="160" t="s">
        <v>5</v>
      </c>
      <c r="C78" s="160" t="s">
        <v>43</v>
      </c>
      <c r="D78" s="25">
        <v>4190000290</v>
      </c>
      <c r="E78" s="162">
        <v>100</v>
      </c>
      <c r="F78" s="75">
        <v>4475495</v>
      </c>
      <c r="G78" s="145"/>
      <c r="H78" s="75">
        <f>F78+G78</f>
        <v>4475495</v>
      </c>
    </row>
    <row r="79" spans="1:8" ht="40.5" customHeight="1">
      <c r="A79" s="26" t="s">
        <v>141</v>
      </c>
      <c r="B79" s="160" t="s">
        <v>5</v>
      </c>
      <c r="C79" s="160" t="s">
        <v>43</v>
      </c>
      <c r="D79" s="25">
        <v>4190000290</v>
      </c>
      <c r="E79" s="162">
        <v>200</v>
      </c>
      <c r="F79" s="75">
        <v>221813</v>
      </c>
      <c r="G79" s="145"/>
      <c r="H79" s="75">
        <f aca="true" t="shared" si="1" ref="H79:H133">F79+G79</f>
        <v>221813</v>
      </c>
    </row>
    <row r="80" spans="1:8" ht="40.5" customHeight="1">
      <c r="A80" s="26" t="s">
        <v>980</v>
      </c>
      <c r="B80" s="299" t="s">
        <v>5</v>
      </c>
      <c r="C80" s="299" t="s">
        <v>43</v>
      </c>
      <c r="D80" s="301">
        <v>4190000290</v>
      </c>
      <c r="E80" s="300">
        <v>300</v>
      </c>
      <c r="F80" s="75">
        <v>8000</v>
      </c>
      <c r="G80" s="145"/>
      <c r="H80" s="75">
        <f t="shared" si="1"/>
        <v>8000</v>
      </c>
    </row>
    <row r="81" spans="1:8" ht="25.5">
      <c r="A81" s="26" t="s">
        <v>112</v>
      </c>
      <c r="B81" s="160" t="s">
        <v>5</v>
      </c>
      <c r="C81" s="160" t="s">
        <v>43</v>
      </c>
      <c r="D81" s="25">
        <v>4190000290</v>
      </c>
      <c r="E81" s="162">
        <v>800</v>
      </c>
      <c r="F81" s="75">
        <v>2000</v>
      </c>
      <c r="G81" s="145"/>
      <c r="H81" s="75">
        <f t="shared" si="1"/>
        <v>2000</v>
      </c>
    </row>
    <row r="82" spans="1:8" ht="25.5">
      <c r="A82" s="26" t="s">
        <v>113</v>
      </c>
      <c r="B82" s="160" t="s">
        <v>5</v>
      </c>
      <c r="C82" s="160" t="s">
        <v>44</v>
      </c>
      <c r="D82" s="25">
        <v>4290020090</v>
      </c>
      <c r="E82" s="162">
        <v>800</v>
      </c>
      <c r="F82" s="75">
        <v>190197.68</v>
      </c>
      <c r="G82" s="145"/>
      <c r="H82" s="75">
        <f t="shared" si="1"/>
        <v>190197.68</v>
      </c>
    </row>
    <row r="83" spans="1:8" ht="26.25">
      <c r="A83" s="39" t="s">
        <v>590</v>
      </c>
      <c r="B83" s="248" t="s">
        <v>5</v>
      </c>
      <c r="C83" s="248" t="s">
        <v>45</v>
      </c>
      <c r="D83" s="146" t="s">
        <v>916</v>
      </c>
      <c r="E83" s="249">
        <v>200</v>
      </c>
      <c r="F83" s="75">
        <v>447512.3</v>
      </c>
      <c r="G83" s="145"/>
      <c r="H83" s="75">
        <f>F83+G83</f>
        <v>447512.3</v>
      </c>
    </row>
    <row r="84" spans="1:8" ht="43.5" customHeight="1">
      <c r="A84" s="39" t="s">
        <v>510</v>
      </c>
      <c r="B84" s="160" t="s">
        <v>5</v>
      </c>
      <c r="C84" s="160" t="s">
        <v>45</v>
      </c>
      <c r="D84" s="146" t="s">
        <v>658</v>
      </c>
      <c r="E84" s="162">
        <v>200</v>
      </c>
      <c r="F84" s="75">
        <v>270000</v>
      </c>
      <c r="G84" s="145"/>
      <c r="H84" s="75">
        <f t="shared" si="1"/>
        <v>270000</v>
      </c>
    </row>
    <row r="85" spans="1:8" ht="68.25" customHeight="1">
      <c r="A85" s="26" t="s">
        <v>17</v>
      </c>
      <c r="B85" s="160" t="s">
        <v>5</v>
      </c>
      <c r="C85" s="160" t="s">
        <v>744</v>
      </c>
      <c r="D85" s="25">
        <v>4290000300</v>
      </c>
      <c r="E85" s="162">
        <v>100</v>
      </c>
      <c r="F85" s="75">
        <v>3983834</v>
      </c>
      <c r="G85" s="145"/>
      <c r="H85" s="75">
        <f t="shared" si="1"/>
        <v>3983834</v>
      </c>
    </row>
    <row r="86" spans="1:8" ht="51">
      <c r="A86" s="26" t="s">
        <v>143</v>
      </c>
      <c r="B86" s="160" t="s">
        <v>5</v>
      </c>
      <c r="C86" s="160" t="s">
        <v>744</v>
      </c>
      <c r="D86" s="25">
        <v>4290000300</v>
      </c>
      <c r="E86" s="162">
        <v>200</v>
      </c>
      <c r="F86" s="75">
        <v>3037363</v>
      </c>
      <c r="G86" s="145">
        <v>124000</v>
      </c>
      <c r="H86" s="75">
        <f t="shared" si="1"/>
        <v>3161363</v>
      </c>
    </row>
    <row r="87" spans="1:8" ht="38.25">
      <c r="A87" s="26" t="s">
        <v>18</v>
      </c>
      <c r="B87" s="160" t="s">
        <v>5</v>
      </c>
      <c r="C87" s="160" t="s">
        <v>744</v>
      </c>
      <c r="D87" s="25">
        <v>4290000300</v>
      </c>
      <c r="E87" s="162">
        <v>800</v>
      </c>
      <c r="F87" s="75">
        <v>9396</v>
      </c>
      <c r="G87" s="145"/>
      <c r="H87" s="75">
        <f t="shared" si="1"/>
        <v>9396</v>
      </c>
    </row>
    <row r="88" spans="1:8" ht="54" customHeight="1">
      <c r="A88" s="45" t="s">
        <v>357</v>
      </c>
      <c r="B88" s="160" t="s">
        <v>5</v>
      </c>
      <c r="C88" s="160" t="s">
        <v>744</v>
      </c>
      <c r="D88" s="160" t="s">
        <v>363</v>
      </c>
      <c r="E88" s="162">
        <v>100</v>
      </c>
      <c r="F88" s="75">
        <v>612428.13</v>
      </c>
      <c r="G88" s="145"/>
      <c r="H88" s="75">
        <f t="shared" si="1"/>
        <v>612428.13</v>
      </c>
    </row>
    <row r="89" spans="1:8" ht="54" customHeight="1">
      <c r="A89" s="45" t="s">
        <v>358</v>
      </c>
      <c r="B89" s="160" t="s">
        <v>5</v>
      </c>
      <c r="C89" s="160" t="s">
        <v>744</v>
      </c>
      <c r="D89" s="160" t="s">
        <v>364</v>
      </c>
      <c r="E89" s="162">
        <v>100</v>
      </c>
      <c r="F89" s="75">
        <v>424402</v>
      </c>
      <c r="G89" s="145">
        <v>50469</v>
      </c>
      <c r="H89" s="75">
        <f t="shared" si="1"/>
        <v>474871</v>
      </c>
    </row>
    <row r="90" spans="1:8" ht="53.25" customHeight="1">
      <c r="A90" s="26" t="s">
        <v>972</v>
      </c>
      <c r="B90" s="160" t="s">
        <v>5</v>
      </c>
      <c r="C90" s="160" t="s">
        <v>744</v>
      </c>
      <c r="D90" s="25">
        <v>4290008100</v>
      </c>
      <c r="E90" s="162">
        <v>500</v>
      </c>
      <c r="F90" s="75">
        <v>1391300</v>
      </c>
      <c r="G90" s="145"/>
      <c r="H90" s="75">
        <f t="shared" si="1"/>
        <v>1391300</v>
      </c>
    </row>
    <row r="91" spans="1:8" ht="39">
      <c r="A91" s="24" t="s">
        <v>793</v>
      </c>
      <c r="B91" s="160" t="s">
        <v>5</v>
      </c>
      <c r="C91" s="160" t="s">
        <v>49</v>
      </c>
      <c r="D91" s="25">
        <v>2710108010</v>
      </c>
      <c r="E91" s="162">
        <v>500</v>
      </c>
      <c r="F91" s="75">
        <v>6309388</v>
      </c>
      <c r="G91" s="145"/>
      <c r="H91" s="75">
        <f t="shared" si="1"/>
        <v>6309388</v>
      </c>
    </row>
    <row r="92" spans="1:8" ht="77.25">
      <c r="A92" s="24" t="s">
        <v>974</v>
      </c>
      <c r="B92" s="288" t="s">
        <v>5</v>
      </c>
      <c r="C92" s="288" t="s">
        <v>49</v>
      </c>
      <c r="D92" s="290">
        <v>2740108160</v>
      </c>
      <c r="E92" s="289">
        <v>500</v>
      </c>
      <c r="F92" s="75">
        <v>300000</v>
      </c>
      <c r="G92" s="145"/>
      <c r="H92" s="75">
        <f>F92+G92</f>
        <v>300000</v>
      </c>
    </row>
    <row r="93" spans="1:8" ht="28.5" customHeight="1">
      <c r="A93" s="26" t="s">
        <v>915</v>
      </c>
      <c r="B93" s="227" t="s">
        <v>5</v>
      </c>
      <c r="C93" s="227" t="s">
        <v>49</v>
      </c>
      <c r="D93" s="241" t="s">
        <v>905</v>
      </c>
      <c r="E93" s="228">
        <v>500</v>
      </c>
      <c r="F93" s="75">
        <v>600000</v>
      </c>
      <c r="G93" s="145"/>
      <c r="H93" s="75">
        <f t="shared" si="1"/>
        <v>600000</v>
      </c>
    </row>
    <row r="94" spans="1:8" ht="41.25" customHeight="1">
      <c r="A94" s="26" t="s">
        <v>898</v>
      </c>
      <c r="B94" s="237" t="s">
        <v>5</v>
      </c>
      <c r="C94" s="237" t="s">
        <v>49</v>
      </c>
      <c r="D94" s="146" t="s">
        <v>899</v>
      </c>
      <c r="E94" s="238">
        <v>500</v>
      </c>
      <c r="F94" s="75">
        <v>200000</v>
      </c>
      <c r="G94" s="145"/>
      <c r="H94" s="75">
        <f t="shared" si="1"/>
        <v>200000</v>
      </c>
    </row>
    <row r="95" spans="1:8" ht="66.75" customHeight="1">
      <c r="A95" s="37" t="s">
        <v>767</v>
      </c>
      <c r="B95" s="160" t="s">
        <v>5</v>
      </c>
      <c r="C95" s="160" t="s">
        <v>50</v>
      </c>
      <c r="D95" s="146" t="s">
        <v>635</v>
      </c>
      <c r="E95" s="162">
        <v>800</v>
      </c>
      <c r="F95" s="75">
        <v>200000</v>
      </c>
      <c r="G95" s="145"/>
      <c r="H95" s="75">
        <f t="shared" si="1"/>
        <v>200000</v>
      </c>
    </row>
    <row r="96" spans="1:8" ht="81.75" customHeight="1">
      <c r="A96" s="26" t="s">
        <v>763</v>
      </c>
      <c r="B96" s="160" t="s">
        <v>5</v>
      </c>
      <c r="C96" s="160" t="s">
        <v>50</v>
      </c>
      <c r="D96" s="146" t="s">
        <v>636</v>
      </c>
      <c r="E96" s="162">
        <v>800</v>
      </c>
      <c r="F96" s="75">
        <v>200000</v>
      </c>
      <c r="G96" s="145"/>
      <c r="H96" s="75">
        <f t="shared" si="1"/>
        <v>200000</v>
      </c>
    </row>
    <row r="97" spans="1:8" ht="27" customHeight="1">
      <c r="A97" s="39" t="s">
        <v>428</v>
      </c>
      <c r="B97" s="160" t="s">
        <v>5</v>
      </c>
      <c r="C97" s="160" t="s">
        <v>50</v>
      </c>
      <c r="D97" s="146" t="s">
        <v>637</v>
      </c>
      <c r="E97" s="162">
        <v>800</v>
      </c>
      <c r="F97" s="75"/>
      <c r="G97" s="145"/>
      <c r="H97" s="75">
        <f t="shared" si="1"/>
        <v>0</v>
      </c>
    </row>
    <row r="98" spans="1:8" ht="53.25" customHeight="1">
      <c r="A98" s="39" t="s">
        <v>920</v>
      </c>
      <c r="B98" s="160" t="s">
        <v>5</v>
      </c>
      <c r="C98" s="160" t="s">
        <v>168</v>
      </c>
      <c r="D98" s="160" t="s">
        <v>644</v>
      </c>
      <c r="E98" s="40">
        <v>800</v>
      </c>
      <c r="F98" s="75">
        <v>0</v>
      </c>
      <c r="G98" s="145"/>
      <c r="H98" s="75">
        <f t="shared" si="1"/>
        <v>0</v>
      </c>
    </row>
    <row r="99" spans="1:8" ht="53.25" customHeight="1">
      <c r="A99" s="39" t="s">
        <v>920</v>
      </c>
      <c r="B99" s="243" t="s">
        <v>5</v>
      </c>
      <c r="C99" s="243" t="s">
        <v>168</v>
      </c>
      <c r="D99" s="243" t="s">
        <v>908</v>
      </c>
      <c r="E99" s="40">
        <v>800</v>
      </c>
      <c r="F99" s="75">
        <v>544000</v>
      </c>
      <c r="G99" s="145"/>
      <c r="H99" s="75">
        <f t="shared" si="1"/>
        <v>544000</v>
      </c>
    </row>
    <row r="100" spans="1:8" ht="38.25">
      <c r="A100" s="46" t="s">
        <v>794</v>
      </c>
      <c r="B100" s="160" t="s">
        <v>5</v>
      </c>
      <c r="C100" s="160" t="s">
        <v>168</v>
      </c>
      <c r="D100" s="160" t="s">
        <v>795</v>
      </c>
      <c r="E100" s="162">
        <v>500</v>
      </c>
      <c r="F100" s="75">
        <v>0</v>
      </c>
      <c r="G100" s="145"/>
      <c r="H100" s="75">
        <f t="shared" si="1"/>
        <v>0</v>
      </c>
    </row>
    <row r="101" spans="1:8" ht="51.75">
      <c r="A101" s="39" t="s">
        <v>779</v>
      </c>
      <c r="B101" s="160" t="s">
        <v>5</v>
      </c>
      <c r="C101" s="160" t="s">
        <v>167</v>
      </c>
      <c r="D101" s="160" t="s">
        <v>780</v>
      </c>
      <c r="E101" s="162">
        <v>800</v>
      </c>
      <c r="F101" s="75">
        <v>300000</v>
      </c>
      <c r="G101" s="145"/>
      <c r="H101" s="75">
        <f t="shared" si="1"/>
        <v>300000</v>
      </c>
    </row>
    <row r="102" spans="1:8" ht="65.25" customHeight="1">
      <c r="A102" s="39" t="s">
        <v>732</v>
      </c>
      <c r="B102" s="160" t="s">
        <v>5</v>
      </c>
      <c r="C102" s="160" t="s">
        <v>167</v>
      </c>
      <c r="D102" s="160" t="s">
        <v>733</v>
      </c>
      <c r="E102" s="40">
        <v>800</v>
      </c>
      <c r="F102" s="75">
        <v>21288329.84</v>
      </c>
      <c r="G102" s="145"/>
      <c r="H102" s="75">
        <f t="shared" si="1"/>
        <v>21288329.84</v>
      </c>
    </row>
    <row r="103" spans="1:8" ht="26.25">
      <c r="A103" s="39" t="s">
        <v>834</v>
      </c>
      <c r="B103" s="185" t="s">
        <v>5</v>
      </c>
      <c r="C103" s="185" t="s">
        <v>167</v>
      </c>
      <c r="D103" s="185" t="s">
        <v>830</v>
      </c>
      <c r="E103" s="40">
        <v>500</v>
      </c>
      <c r="F103" s="75">
        <v>30000</v>
      </c>
      <c r="G103" s="145"/>
      <c r="H103" s="75">
        <f t="shared" si="1"/>
        <v>30000</v>
      </c>
    </row>
    <row r="104" spans="1:8" ht="39">
      <c r="A104" s="39" t="s">
        <v>796</v>
      </c>
      <c r="B104" s="160" t="s">
        <v>5</v>
      </c>
      <c r="C104" s="160" t="s">
        <v>167</v>
      </c>
      <c r="D104" s="160" t="s">
        <v>797</v>
      </c>
      <c r="E104" s="162">
        <v>500</v>
      </c>
      <c r="F104" s="75">
        <v>272000</v>
      </c>
      <c r="G104" s="145"/>
      <c r="H104" s="75">
        <f t="shared" si="1"/>
        <v>272000</v>
      </c>
    </row>
    <row r="105" spans="1:8" ht="43.5" customHeight="1">
      <c r="A105" s="26" t="s">
        <v>898</v>
      </c>
      <c r="B105" s="239" t="s">
        <v>5</v>
      </c>
      <c r="C105" s="239" t="s">
        <v>167</v>
      </c>
      <c r="D105" s="146" t="s">
        <v>899</v>
      </c>
      <c r="E105" s="240">
        <v>500</v>
      </c>
      <c r="F105" s="75">
        <v>99100</v>
      </c>
      <c r="G105" s="145"/>
      <c r="H105" s="75">
        <f t="shared" si="1"/>
        <v>99100</v>
      </c>
    </row>
    <row r="106" spans="1:8" ht="39">
      <c r="A106" s="39" t="s">
        <v>802</v>
      </c>
      <c r="B106" s="160" t="s">
        <v>5</v>
      </c>
      <c r="C106" s="160" t="s">
        <v>169</v>
      </c>
      <c r="D106" s="160" t="s">
        <v>803</v>
      </c>
      <c r="E106" s="162">
        <v>500</v>
      </c>
      <c r="F106" s="75">
        <v>952900</v>
      </c>
      <c r="G106" s="145"/>
      <c r="H106" s="75">
        <f t="shared" si="1"/>
        <v>952900</v>
      </c>
    </row>
    <row r="107" spans="1:8" ht="42.75" customHeight="1">
      <c r="A107" s="39" t="s">
        <v>798</v>
      </c>
      <c r="B107" s="160" t="s">
        <v>5</v>
      </c>
      <c r="C107" s="160" t="s">
        <v>169</v>
      </c>
      <c r="D107" s="160" t="s">
        <v>799</v>
      </c>
      <c r="E107" s="162">
        <v>500</v>
      </c>
      <c r="F107" s="75">
        <v>200000</v>
      </c>
      <c r="G107" s="145"/>
      <c r="H107" s="75">
        <f t="shared" si="1"/>
        <v>200000</v>
      </c>
    </row>
    <row r="108" spans="1:8" ht="64.5">
      <c r="A108" s="149" t="s">
        <v>800</v>
      </c>
      <c r="B108" s="160" t="s">
        <v>5</v>
      </c>
      <c r="C108" s="160" t="s">
        <v>169</v>
      </c>
      <c r="D108" s="160" t="s">
        <v>801</v>
      </c>
      <c r="E108" s="162">
        <v>500</v>
      </c>
      <c r="F108" s="75">
        <v>360600</v>
      </c>
      <c r="G108" s="145"/>
      <c r="H108" s="75">
        <f t="shared" si="1"/>
        <v>360600</v>
      </c>
    </row>
    <row r="109" spans="1:8" ht="39.75" customHeight="1">
      <c r="A109" s="26" t="s">
        <v>898</v>
      </c>
      <c r="B109" s="237" t="s">
        <v>5</v>
      </c>
      <c r="C109" s="237" t="s">
        <v>169</v>
      </c>
      <c r="D109" s="146" t="s">
        <v>899</v>
      </c>
      <c r="E109" s="238">
        <v>500</v>
      </c>
      <c r="F109" s="75">
        <v>849014.7</v>
      </c>
      <c r="G109" s="145"/>
      <c r="H109" s="75">
        <f t="shared" si="1"/>
        <v>849014.7</v>
      </c>
    </row>
    <row r="110" spans="1:8" ht="66.75" customHeight="1">
      <c r="A110" s="26" t="s">
        <v>105</v>
      </c>
      <c r="B110" s="160" t="s">
        <v>5</v>
      </c>
      <c r="C110" s="160" t="s">
        <v>180</v>
      </c>
      <c r="D110" s="146" t="s">
        <v>587</v>
      </c>
      <c r="E110" s="162">
        <v>100</v>
      </c>
      <c r="F110" s="75">
        <v>1350731.67</v>
      </c>
      <c r="G110" s="145"/>
      <c r="H110" s="75">
        <f t="shared" si="1"/>
        <v>1350731.67</v>
      </c>
    </row>
    <row r="111" spans="1:8" ht="51">
      <c r="A111" s="26" t="s">
        <v>136</v>
      </c>
      <c r="B111" s="160" t="s">
        <v>5</v>
      </c>
      <c r="C111" s="160" t="s">
        <v>180</v>
      </c>
      <c r="D111" s="146" t="s">
        <v>587</v>
      </c>
      <c r="E111" s="162">
        <v>200</v>
      </c>
      <c r="F111" s="75">
        <v>78739</v>
      </c>
      <c r="G111" s="145"/>
      <c r="H111" s="75">
        <f t="shared" si="1"/>
        <v>78739</v>
      </c>
    </row>
    <row r="112" spans="1:8" ht="92.25" customHeight="1">
      <c r="A112" s="39" t="s">
        <v>726</v>
      </c>
      <c r="B112" s="160" t="s">
        <v>5</v>
      </c>
      <c r="C112" s="160" t="s">
        <v>180</v>
      </c>
      <c r="D112" s="42" t="s">
        <v>727</v>
      </c>
      <c r="E112" s="162">
        <v>100</v>
      </c>
      <c r="F112" s="75">
        <v>50868.33</v>
      </c>
      <c r="G112" s="145"/>
      <c r="H112" s="75">
        <f t="shared" si="1"/>
        <v>50868.33</v>
      </c>
    </row>
    <row r="113" spans="1:8" ht="92.25" customHeight="1">
      <c r="A113" s="39" t="s">
        <v>728</v>
      </c>
      <c r="B113" s="160" t="s">
        <v>5</v>
      </c>
      <c r="C113" s="160" t="s">
        <v>180</v>
      </c>
      <c r="D113" s="160" t="s">
        <v>729</v>
      </c>
      <c r="E113" s="162">
        <v>100</v>
      </c>
      <c r="F113" s="75">
        <v>457815</v>
      </c>
      <c r="G113" s="145"/>
      <c r="H113" s="75">
        <f t="shared" si="1"/>
        <v>457815</v>
      </c>
    </row>
    <row r="114" spans="1:8" ht="54" customHeight="1">
      <c r="A114" s="45" t="s">
        <v>357</v>
      </c>
      <c r="B114" s="160" t="s">
        <v>5</v>
      </c>
      <c r="C114" s="160" t="s">
        <v>180</v>
      </c>
      <c r="D114" s="160" t="s">
        <v>730</v>
      </c>
      <c r="E114" s="162">
        <v>100</v>
      </c>
      <c r="F114" s="75">
        <v>181003.69</v>
      </c>
      <c r="G114" s="145"/>
      <c r="H114" s="75">
        <f t="shared" si="1"/>
        <v>181003.69</v>
      </c>
    </row>
    <row r="115" spans="1:8" ht="54.75" customHeight="1">
      <c r="A115" s="45" t="s">
        <v>358</v>
      </c>
      <c r="B115" s="160" t="s">
        <v>5</v>
      </c>
      <c r="C115" s="160" t="s">
        <v>180</v>
      </c>
      <c r="D115" s="160" t="s">
        <v>731</v>
      </c>
      <c r="E115" s="162">
        <v>100</v>
      </c>
      <c r="F115" s="75">
        <v>123792</v>
      </c>
      <c r="G115" s="145">
        <v>6374</v>
      </c>
      <c r="H115" s="75">
        <f t="shared" si="1"/>
        <v>130166</v>
      </c>
    </row>
    <row r="116" spans="1:8" ht="69" customHeight="1">
      <c r="A116" s="26" t="s">
        <v>99</v>
      </c>
      <c r="B116" s="160" t="s">
        <v>5</v>
      </c>
      <c r="C116" s="160" t="s">
        <v>57</v>
      </c>
      <c r="D116" s="146" t="s">
        <v>576</v>
      </c>
      <c r="E116" s="162">
        <v>100</v>
      </c>
      <c r="F116" s="75">
        <v>2042664</v>
      </c>
      <c r="G116" s="145">
        <v>-1200</v>
      </c>
      <c r="H116" s="75">
        <f t="shared" si="1"/>
        <v>2041464</v>
      </c>
    </row>
    <row r="117" spans="1:8" ht="42" customHeight="1">
      <c r="A117" s="26" t="s">
        <v>133</v>
      </c>
      <c r="B117" s="160" t="s">
        <v>5</v>
      </c>
      <c r="C117" s="160" t="s">
        <v>57</v>
      </c>
      <c r="D117" s="146" t="s">
        <v>576</v>
      </c>
      <c r="E117" s="162">
        <v>200</v>
      </c>
      <c r="F117" s="75">
        <v>2612164.2</v>
      </c>
      <c r="G117" s="145">
        <v>-30000</v>
      </c>
      <c r="H117" s="75">
        <f t="shared" si="1"/>
        <v>2582164.2</v>
      </c>
    </row>
    <row r="118" spans="1:8" ht="39.75" customHeight="1">
      <c r="A118" s="26" t="s">
        <v>100</v>
      </c>
      <c r="B118" s="160" t="s">
        <v>5</v>
      </c>
      <c r="C118" s="160" t="s">
        <v>57</v>
      </c>
      <c r="D118" s="146" t="s">
        <v>576</v>
      </c>
      <c r="E118" s="162">
        <v>800</v>
      </c>
      <c r="F118" s="75">
        <v>39000</v>
      </c>
      <c r="G118" s="145">
        <v>31200</v>
      </c>
      <c r="H118" s="75">
        <f t="shared" si="1"/>
        <v>70200</v>
      </c>
    </row>
    <row r="119" spans="1:8" ht="39.75" customHeight="1">
      <c r="A119" s="57" t="s">
        <v>134</v>
      </c>
      <c r="B119" s="160" t="s">
        <v>5</v>
      </c>
      <c r="C119" s="160" t="s">
        <v>57</v>
      </c>
      <c r="D119" s="160" t="s">
        <v>577</v>
      </c>
      <c r="E119" s="162">
        <v>200</v>
      </c>
      <c r="F119" s="75">
        <v>229500</v>
      </c>
      <c r="G119" s="145">
        <v>450</v>
      </c>
      <c r="H119" s="75">
        <f t="shared" si="1"/>
        <v>229950</v>
      </c>
    </row>
    <row r="120" spans="1:8" ht="38.25">
      <c r="A120" s="26" t="s">
        <v>135</v>
      </c>
      <c r="B120" s="160" t="s">
        <v>5</v>
      </c>
      <c r="C120" s="160" t="s">
        <v>57</v>
      </c>
      <c r="D120" s="146" t="s">
        <v>579</v>
      </c>
      <c r="E120" s="162">
        <v>200</v>
      </c>
      <c r="F120" s="75">
        <v>439297.8</v>
      </c>
      <c r="G120" s="145"/>
      <c r="H120" s="75">
        <f t="shared" si="1"/>
        <v>439297.8</v>
      </c>
    </row>
    <row r="121" spans="1:8" ht="78.75" customHeight="1">
      <c r="A121" s="26" t="s">
        <v>281</v>
      </c>
      <c r="B121" s="160" t="s">
        <v>5</v>
      </c>
      <c r="C121" s="160" t="s">
        <v>57</v>
      </c>
      <c r="D121" s="160" t="s">
        <v>583</v>
      </c>
      <c r="E121" s="162">
        <v>100</v>
      </c>
      <c r="F121" s="75">
        <v>244943</v>
      </c>
      <c r="G121" s="145"/>
      <c r="H121" s="75">
        <f t="shared" si="1"/>
        <v>244943</v>
      </c>
    </row>
    <row r="122" spans="1:8" ht="92.25" customHeight="1">
      <c r="A122" s="39" t="s">
        <v>581</v>
      </c>
      <c r="B122" s="160" t="s">
        <v>5</v>
      </c>
      <c r="C122" s="160" t="s">
        <v>57</v>
      </c>
      <c r="D122" s="146" t="s">
        <v>582</v>
      </c>
      <c r="E122" s="162">
        <v>100</v>
      </c>
      <c r="F122" s="75">
        <v>2315044</v>
      </c>
      <c r="G122" s="145"/>
      <c r="H122" s="75">
        <f t="shared" si="1"/>
        <v>2315044</v>
      </c>
    </row>
    <row r="123" spans="1:8" ht="52.5" customHeight="1">
      <c r="A123" s="45" t="s">
        <v>357</v>
      </c>
      <c r="B123" s="160" t="s">
        <v>5</v>
      </c>
      <c r="C123" s="160" t="s">
        <v>57</v>
      </c>
      <c r="D123" s="160" t="s">
        <v>724</v>
      </c>
      <c r="E123" s="162">
        <v>100</v>
      </c>
      <c r="F123" s="75">
        <v>312390.4</v>
      </c>
      <c r="G123" s="145"/>
      <c r="H123" s="75">
        <f t="shared" si="1"/>
        <v>312390.4</v>
      </c>
    </row>
    <row r="124" spans="1:8" ht="53.25" customHeight="1">
      <c r="A124" s="45" t="s">
        <v>358</v>
      </c>
      <c r="B124" s="160" t="s">
        <v>5</v>
      </c>
      <c r="C124" s="160" t="s">
        <v>57</v>
      </c>
      <c r="D124" s="160" t="s">
        <v>725</v>
      </c>
      <c r="E124" s="162">
        <v>100</v>
      </c>
      <c r="F124" s="75">
        <v>266682</v>
      </c>
      <c r="G124" s="145">
        <v>12233.31</v>
      </c>
      <c r="H124" s="75">
        <f t="shared" si="1"/>
        <v>278915.31</v>
      </c>
    </row>
    <row r="125" spans="1:8" ht="80.25" customHeight="1">
      <c r="A125" s="37" t="s">
        <v>279</v>
      </c>
      <c r="B125" s="160" t="s">
        <v>5</v>
      </c>
      <c r="C125" s="160" t="s">
        <v>57</v>
      </c>
      <c r="D125" s="162">
        <v>2210400200</v>
      </c>
      <c r="E125" s="162">
        <v>100</v>
      </c>
      <c r="F125" s="76">
        <v>1780466</v>
      </c>
      <c r="G125" s="145"/>
      <c r="H125" s="75">
        <f t="shared" si="1"/>
        <v>1780466</v>
      </c>
    </row>
    <row r="126" spans="1:8" ht="54.75" customHeight="1" hidden="1">
      <c r="A126" s="26" t="s">
        <v>279</v>
      </c>
      <c r="B126" s="160" t="s">
        <v>5</v>
      </c>
      <c r="C126" s="160" t="s">
        <v>57</v>
      </c>
      <c r="D126" s="160" t="s">
        <v>633</v>
      </c>
      <c r="E126" s="162">
        <v>100</v>
      </c>
      <c r="F126" s="75">
        <v>1453100</v>
      </c>
      <c r="G126" s="145"/>
      <c r="H126" s="75">
        <f t="shared" si="1"/>
        <v>1453100</v>
      </c>
    </row>
    <row r="127" spans="1:8" ht="51">
      <c r="A127" s="26" t="s">
        <v>849</v>
      </c>
      <c r="B127" s="160" t="s">
        <v>5</v>
      </c>
      <c r="C127" s="160" t="s">
        <v>57</v>
      </c>
      <c r="D127" s="160" t="s">
        <v>633</v>
      </c>
      <c r="E127" s="162">
        <v>200</v>
      </c>
      <c r="F127" s="75">
        <v>622302.58</v>
      </c>
      <c r="G127" s="145"/>
      <c r="H127" s="75">
        <f t="shared" si="1"/>
        <v>622302.58</v>
      </c>
    </row>
    <row r="128" spans="1:8" ht="40.5" customHeight="1">
      <c r="A128" s="26" t="s">
        <v>850</v>
      </c>
      <c r="B128" s="185" t="s">
        <v>5</v>
      </c>
      <c r="C128" s="185" t="s">
        <v>57</v>
      </c>
      <c r="D128" s="185" t="s">
        <v>833</v>
      </c>
      <c r="E128" s="186">
        <v>200</v>
      </c>
      <c r="F128" s="75">
        <v>108613.13</v>
      </c>
      <c r="G128" s="145"/>
      <c r="H128" s="75">
        <f t="shared" si="1"/>
        <v>108613.13</v>
      </c>
    </row>
    <row r="129" spans="1:8" ht="51">
      <c r="A129" s="26" t="s">
        <v>791</v>
      </c>
      <c r="B129" s="160" t="s">
        <v>5</v>
      </c>
      <c r="C129" s="160" t="s">
        <v>57</v>
      </c>
      <c r="D129" s="160" t="s">
        <v>792</v>
      </c>
      <c r="E129" s="162">
        <v>500</v>
      </c>
      <c r="F129" s="75">
        <v>238407</v>
      </c>
      <c r="G129" s="145">
        <v>217735</v>
      </c>
      <c r="H129" s="75">
        <f t="shared" si="1"/>
        <v>456142</v>
      </c>
    </row>
    <row r="130" spans="1:8" ht="41.25" customHeight="1">
      <c r="A130" s="39" t="s">
        <v>619</v>
      </c>
      <c r="B130" s="160" t="s">
        <v>5</v>
      </c>
      <c r="C130" s="160" t="s">
        <v>57</v>
      </c>
      <c r="D130" s="160" t="s">
        <v>661</v>
      </c>
      <c r="E130" s="162">
        <v>200</v>
      </c>
      <c r="F130" s="75">
        <v>30000</v>
      </c>
      <c r="G130" s="145"/>
      <c r="H130" s="75">
        <f t="shared" si="1"/>
        <v>30000</v>
      </c>
    </row>
    <row r="131" spans="1:8" ht="63.75">
      <c r="A131" s="26" t="s">
        <v>884</v>
      </c>
      <c r="B131" s="222" t="s">
        <v>5</v>
      </c>
      <c r="C131" s="222" t="s">
        <v>57</v>
      </c>
      <c r="D131" s="146" t="s">
        <v>882</v>
      </c>
      <c r="E131" s="223">
        <v>200</v>
      </c>
      <c r="F131" s="75">
        <v>34729.29</v>
      </c>
      <c r="G131" s="145"/>
      <c r="H131" s="75">
        <f t="shared" si="1"/>
        <v>34729.29</v>
      </c>
    </row>
    <row r="132" spans="1:8" ht="51">
      <c r="A132" s="26" t="s">
        <v>898</v>
      </c>
      <c r="B132" s="227" t="s">
        <v>5</v>
      </c>
      <c r="C132" s="227" t="s">
        <v>57</v>
      </c>
      <c r="D132" s="146" t="s">
        <v>899</v>
      </c>
      <c r="E132" s="228">
        <v>500</v>
      </c>
      <c r="F132" s="75">
        <v>105511.45</v>
      </c>
      <c r="G132" s="145"/>
      <c r="H132" s="75">
        <f t="shared" si="1"/>
        <v>105511.45</v>
      </c>
    </row>
    <row r="133" spans="1:8" ht="41.25" customHeight="1">
      <c r="A133" s="26" t="s">
        <v>898</v>
      </c>
      <c r="B133" s="253" t="s">
        <v>5</v>
      </c>
      <c r="C133" s="253" t="s">
        <v>368</v>
      </c>
      <c r="D133" s="146" t="s">
        <v>899</v>
      </c>
      <c r="E133" s="254">
        <v>500</v>
      </c>
      <c r="F133" s="75">
        <v>600000</v>
      </c>
      <c r="G133" s="145"/>
      <c r="H133" s="75">
        <f t="shared" si="1"/>
        <v>600000</v>
      </c>
    </row>
    <row r="134" spans="1:8" ht="26.25" customHeight="1">
      <c r="A134" s="43" t="s">
        <v>72</v>
      </c>
      <c r="B134" s="44" t="s">
        <v>6</v>
      </c>
      <c r="C134" s="160"/>
      <c r="D134" s="160"/>
      <c r="E134" s="25"/>
      <c r="F134" s="74">
        <f>F135+F136+F140+F141+F142+F143+F144+F145+F146+F147+F148+F149+F150+F151+F154+F155+F156+F157+F158+F159+F160+F161+F162+F163+F164+F165+F166+F167+F168+F169+F170+F173+F174+F175+F176+F177+F178+F179+F181+F182+F184+F185+F187+F189+F191+F193+F195+F201+F202+F203+F204+F205+F206+F207+F208+F209+F210+F211+F212+F213+F214+F215+F216+F217+F218+F220+F221+F222+F223+F224+F226+F227+F228+F229+F230+F232+F219+F171+F172+F153+F180+F199+F225+F183+F186+F188+F190+F192+F194+F196+F200+F231+F233+F197+F198+F137+F138+F139</f>
        <v>163440100.67000005</v>
      </c>
      <c r="G134" s="74">
        <f>G135+G136+G140+G141+G142+G143+G144+G145+G146+G147+G148+G149+G150+G151+G154+G155+G156+G157+G158+G159+G160+G161+G162+G163+G164+G165+G166+G167+G168+G169+G170+G173+G174+G175+G176+G177+G178+G179+G181+G182+G184+G185+G187+G189+G191+G193+G195+G201+G202+G203+G204+G205+G206+G207+G208+G209+G210+G211+G212+G213+G214+G215+G216+G217+G218+G220+G221+G222+G223+G224+G226+G227+G228+G229+G230+G232+G219+G171+G172+G153+G180+G199+G225+G183+G186+G188+G190+G192+G194+G196+G200+G231+G233+G197+G198+G137+G138+G139</f>
        <v>434676.0099999999</v>
      </c>
      <c r="H134" s="74">
        <f>H135+H136+H140+H141+H142+H143+H144+H145+H146+H147+H148+H149+H150+H151+H154+H155+H156+H157+H158+H159+H160+H161+H162+H163+H164+H165+H166+H167+H168+H169+H170+H173+H174+H175+H176+H177+H178+H179+H181+H182+H184+H185+H187+H189+H191+H193+H195+H201+H202+H203+H204+H205+H206+H207+H208+H209+H210+H211+H212+H213+H214+H215+H216+H217+H218+H220+H221+H222+H223+H224+H226+H227+H228+H229+H230+H232+H219+H171+H172+H153+H180+H199+H225+H183+H186+H188+H190+H192+H194+H196+H200+H231+H233+H197+H198+H137+H138+H139</f>
        <v>163874776.68</v>
      </c>
    </row>
    <row r="135" spans="1:8" ht="38.25">
      <c r="A135" s="46" t="s">
        <v>827</v>
      </c>
      <c r="B135" s="185" t="s">
        <v>6</v>
      </c>
      <c r="C135" s="185" t="s">
        <v>52</v>
      </c>
      <c r="D135" s="185" t="s">
        <v>828</v>
      </c>
      <c r="E135" s="25">
        <v>200</v>
      </c>
      <c r="F135" s="75">
        <v>745000</v>
      </c>
      <c r="G135" s="145"/>
      <c r="H135" s="75">
        <f>F135+G135</f>
        <v>745000</v>
      </c>
    </row>
    <row r="136" spans="1:8" ht="41.25" customHeight="1">
      <c r="A136" s="39" t="s">
        <v>528</v>
      </c>
      <c r="B136" s="160" t="s">
        <v>6</v>
      </c>
      <c r="C136" s="160" t="s">
        <v>52</v>
      </c>
      <c r="D136" s="160" t="s">
        <v>529</v>
      </c>
      <c r="E136" s="162">
        <v>200</v>
      </c>
      <c r="F136" s="75">
        <v>399359.49</v>
      </c>
      <c r="G136" s="145"/>
      <c r="H136" s="75">
        <f>F136+G136</f>
        <v>399359.49</v>
      </c>
    </row>
    <row r="137" spans="1:8" ht="66.75" customHeight="1">
      <c r="A137" s="26" t="s">
        <v>967</v>
      </c>
      <c r="B137" s="285" t="s">
        <v>6</v>
      </c>
      <c r="C137" s="285" t="s">
        <v>52</v>
      </c>
      <c r="D137" s="307" t="s">
        <v>976</v>
      </c>
      <c r="E137" s="286">
        <v>200</v>
      </c>
      <c r="F137" s="75">
        <v>1241990</v>
      </c>
      <c r="G137" s="145">
        <v>-1241990</v>
      </c>
      <c r="H137" s="75">
        <f>F137+G137</f>
        <v>0</v>
      </c>
    </row>
    <row r="138" spans="1:8" ht="78" customHeight="1">
      <c r="A138" s="26" t="s">
        <v>981</v>
      </c>
      <c r="B138" s="305" t="s">
        <v>6</v>
      </c>
      <c r="C138" s="305" t="s">
        <v>52</v>
      </c>
      <c r="D138" s="307" t="s">
        <v>985</v>
      </c>
      <c r="E138" s="306">
        <v>200</v>
      </c>
      <c r="F138" s="75"/>
      <c r="G138" s="145">
        <v>1241990</v>
      </c>
      <c r="H138" s="75">
        <f>F138+G138</f>
        <v>1241990</v>
      </c>
    </row>
    <row r="139" spans="1:8" ht="78" customHeight="1">
      <c r="A139" s="26" t="s">
        <v>982</v>
      </c>
      <c r="B139" s="305" t="s">
        <v>6</v>
      </c>
      <c r="C139" s="305" t="s">
        <v>52</v>
      </c>
      <c r="D139" s="307" t="s">
        <v>986</v>
      </c>
      <c r="E139" s="306">
        <v>200</v>
      </c>
      <c r="F139" s="75"/>
      <c r="G139" s="145">
        <v>22.64</v>
      </c>
      <c r="H139" s="75">
        <f>F139+G139</f>
        <v>22.64</v>
      </c>
    </row>
    <row r="140" spans="1:8" ht="41.25" customHeight="1">
      <c r="A140" s="26" t="s">
        <v>769</v>
      </c>
      <c r="B140" s="160" t="s">
        <v>6</v>
      </c>
      <c r="C140" s="160" t="s">
        <v>52</v>
      </c>
      <c r="D140" s="160" t="s">
        <v>768</v>
      </c>
      <c r="E140" s="162">
        <v>200</v>
      </c>
      <c r="F140" s="75">
        <v>505050.51</v>
      </c>
      <c r="G140" s="145"/>
      <c r="H140" s="75">
        <f aca="true" t="shared" si="2" ref="H140:H219">F140+G140</f>
        <v>505050.51</v>
      </c>
    </row>
    <row r="141" spans="1:8" ht="41.25" customHeight="1">
      <c r="A141" s="26" t="s">
        <v>987</v>
      </c>
      <c r="B141" s="160" t="s">
        <v>6</v>
      </c>
      <c r="C141" s="160" t="s">
        <v>52</v>
      </c>
      <c r="D141" s="181" t="s">
        <v>822</v>
      </c>
      <c r="E141" s="162">
        <v>200</v>
      </c>
      <c r="F141" s="75">
        <v>1129426.18</v>
      </c>
      <c r="G141" s="145"/>
      <c r="H141" s="75">
        <f t="shared" si="2"/>
        <v>1129426.18</v>
      </c>
    </row>
    <row r="142" spans="1:8" ht="106.5" customHeight="1">
      <c r="A142" s="120" t="s">
        <v>665</v>
      </c>
      <c r="B142" s="160" t="s">
        <v>6</v>
      </c>
      <c r="C142" s="160" t="s">
        <v>52</v>
      </c>
      <c r="D142" s="121" t="s">
        <v>533</v>
      </c>
      <c r="E142" s="122">
        <v>200</v>
      </c>
      <c r="F142" s="163">
        <v>51890</v>
      </c>
      <c r="G142" s="145"/>
      <c r="H142" s="75">
        <f t="shared" si="2"/>
        <v>51890</v>
      </c>
    </row>
    <row r="143" spans="1:8" ht="30.75" customHeight="1">
      <c r="A143" s="26" t="s">
        <v>130</v>
      </c>
      <c r="B143" s="160" t="s">
        <v>6</v>
      </c>
      <c r="C143" s="160" t="s">
        <v>52</v>
      </c>
      <c r="D143" s="160" t="s">
        <v>543</v>
      </c>
      <c r="E143" s="162">
        <v>200</v>
      </c>
      <c r="F143" s="75">
        <v>1387100</v>
      </c>
      <c r="G143" s="145"/>
      <c r="H143" s="75">
        <f t="shared" si="2"/>
        <v>1387100</v>
      </c>
    </row>
    <row r="144" spans="1:8" ht="68.25" customHeight="1">
      <c r="A144" s="26" t="s">
        <v>79</v>
      </c>
      <c r="B144" s="160" t="s">
        <v>6</v>
      </c>
      <c r="C144" s="160" t="s">
        <v>52</v>
      </c>
      <c r="D144" s="160" t="s">
        <v>541</v>
      </c>
      <c r="E144" s="162">
        <v>100</v>
      </c>
      <c r="F144" s="75">
        <v>1914600</v>
      </c>
      <c r="G144" s="145">
        <v>-209998</v>
      </c>
      <c r="H144" s="75">
        <f t="shared" si="2"/>
        <v>1704602</v>
      </c>
    </row>
    <row r="145" spans="1:8" ht="42.75" customHeight="1">
      <c r="A145" s="26" t="s">
        <v>128</v>
      </c>
      <c r="B145" s="160" t="s">
        <v>6</v>
      </c>
      <c r="C145" s="160" t="s">
        <v>52</v>
      </c>
      <c r="D145" s="159" t="s">
        <v>541</v>
      </c>
      <c r="E145" s="162">
        <v>200</v>
      </c>
      <c r="F145" s="75">
        <v>3739539.21</v>
      </c>
      <c r="G145" s="145">
        <v>-19712</v>
      </c>
      <c r="H145" s="75">
        <f t="shared" si="2"/>
        <v>3719827.21</v>
      </c>
    </row>
    <row r="146" spans="1:8" ht="29.25" customHeight="1">
      <c r="A146" s="26" t="s">
        <v>80</v>
      </c>
      <c r="B146" s="160" t="s">
        <v>6</v>
      </c>
      <c r="C146" s="160" t="s">
        <v>52</v>
      </c>
      <c r="D146" s="160" t="s">
        <v>541</v>
      </c>
      <c r="E146" s="162">
        <v>800</v>
      </c>
      <c r="F146" s="75">
        <v>190378.13</v>
      </c>
      <c r="G146" s="145">
        <v>56410</v>
      </c>
      <c r="H146" s="75">
        <f t="shared" si="2"/>
        <v>246788.13</v>
      </c>
    </row>
    <row r="147" spans="1:8" ht="56.25" customHeight="1">
      <c r="A147" s="45" t="s">
        <v>357</v>
      </c>
      <c r="B147" s="160" t="s">
        <v>6</v>
      </c>
      <c r="C147" s="160" t="s">
        <v>52</v>
      </c>
      <c r="D147" s="160" t="s">
        <v>544</v>
      </c>
      <c r="E147" s="162">
        <v>100</v>
      </c>
      <c r="F147" s="75">
        <v>993188.25</v>
      </c>
      <c r="G147" s="145"/>
      <c r="H147" s="75">
        <f t="shared" si="2"/>
        <v>993188.25</v>
      </c>
    </row>
    <row r="148" spans="1:8" ht="54.75" customHeight="1">
      <c r="A148" s="45" t="s">
        <v>358</v>
      </c>
      <c r="B148" s="160" t="s">
        <v>6</v>
      </c>
      <c r="C148" s="160" t="s">
        <v>52</v>
      </c>
      <c r="D148" s="160" t="s">
        <v>545</v>
      </c>
      <c r="E148" s="162">
        <v>100</v>
      </c>
      <c r="F148" s="75">
        <v>139208.07</v>
      </c>
      <c r="G148" s="145">
        <v>12007.3</v>
      </c>
      <c r="H148" s="75">
        <f t="shared" si="2"/>
        <v>151215.37</v>
      </c>
    </row>
    <row r="149" spans="1:8" ht="38.25">
      <c r="A149" s="26" t="s">
        <v>129</v>
      </c>
      <c r="B149" s="160" t="s">
        <v>6</v>
      </c>
      <c r="C149" s="160" t="s">
        <v>52</v>
      </c>
      <c r="D149" s="160" t="s">
        <v>542</v>
      </c>
      <c r="E149" s="162">
        <v>200</v>
      </c>
      <c r="F149" s="75">
        <v>1299988</v>
      </c>
      <c r="G149" s="145"/>
      <c r="H149" s="75">
        <f t="shared" si="2"/>
        <v>1299988</v>
      </c>
    </row>
    <row r="150" spans="1:8" ht="122.25" customHeight="1">
      <c r="A150" s="26" t="s">
        <v>669</v>
      </c>
      <c r="B150" s="160" t="s">
        <v>6</v>
      </c>
      <c r="C150" s="160" t="s">
        <v>52</v>
      </c>
      <c r="D150" s="160" t="s">
        <v>557</v>
      </c>
      <c r="E150" s="162">
        <v>100</v>
      </c>
      <c r="F150" s="75">
        <v>9330089</v>
      </c>
      <c r="G150" s="145"/>
      <c r="H150" s="75">
        <f t="shared" si="2"/>
        <v>9330089</v>
      </c>
    </row>
    <row r="151" spans="1:8" ht="91.5" customHeight="1">
      <c r="A151" s="26" t="s">
        <v>670</v>
      </c>
      <c r="B151" s="160" t="s">
        <v>6</v>
      </c>
      <c r="C151" s="160" t="s">
        <v>52</v>
      </c>
      <c r="D151" s="160" t="s">
        <v>557</v>
      </c>
      <c r="E151" s="162">
        <v>200</v>
      </c>
      <c r="F151" s="75">
        <v>47946</v>
      </c>
      <c r="G151" s="145"/>
      <c r="H151" s="75">
        <f t="shared" si="2"/>
        <v>47946</v>
      </c>
    </row>
    <row r="152" spans="1:8" ht="9.75" customHeight="1" hidden="1">
      <c r="A152" s="45" t="s">
        <v>357</v>
      </c>
      <c r="B152" s="160" t="s">
        <v>6</v>
      </c>
      <c r="C152" s="160" t="s">
        <v>52</v>
      </c>
      <c r="D152" s="160" t="s">
        <v>544</v>
      </c>
      <c r="E152" s="162">
        <v>100</v>
      </c>
      <c r="F152" s="75">
        <v>461286</v>
      </c>
      <c r="G152" s="145"/>
      <c r="H152" s="75">
        <f t="shared" si="2"/>
        <v>461286</v>
      </c>
    </row>
    <row r="153" spans="1:8" ht="45" customHeight="1">
      <c r="A153" s="39" t="s">
        <v>787</v>
      </c>
      <c r="B153" s="227" t="s">
        <v>6</v>
      </c>
      <c r="C153" s="227" t="s">
        <v>52</v>
      </c>
      <c r="D153" s="227" t="s">
        <v>788</v>
      </c>
      <c r="E153" s="228">
        <v>200</v>
      </c>
      <c r="F153" s="75">
        <v>24000</v>
      </c>
      <c r="G153" s="145"/>
      <c r="H153" s="75">
        <f t="shared" si="2"/>
        <v>24000</v>
      </c>
    </row>
    <row r="154" spans="1:8" ht="38.25">
      <c r="A154" s="45" t="s">
        <v>827</v>
      </c>
      <c r="B154" s="185" t="s">
        <v>6</v>
      </c>
      <c r="C154" s="185" t="s">
        <v>53</v>
      </c>
      <c r="D154" s="185" t="s">
        <v>828</v>
      </c>
      <c r="E154" s="186">
        <v>200</v>
      </c>
      <c r="F154" s="75">
        <v>800000</v>
      </c>
      <c r="G154" s="145"/>
      <c r="H154" s="75">
        <f t="shared" si="2"/>
        <v>800000</v>
      </c>
    </row>
    <row r="155" spans="1:8" ht="40.5" customHeight="1">
      <c r="A155" s="45" t="s">
        <v>835</v>
      </c>
      <c r="B155" s="185" t="s">
        <v>6</v>
      </c>
      <c r="C155" s="185" t="s">
        <v>53</v>
      </c>
      <c r="D155" s="185" t="s">
        <v>828</v>
      </c>
      <c r="E155" s="186">
        <v>600</v>
      </c>
      <c r="F155" s="75">
        <v>1000000</v>
      </c>
      <c r="G155" s="145"/>
      <c r="H155" s="75">
        <f t="shared" si="2"/>
        <v>1000000</v>
      </c>
    </row>
    <row r="156" spans="1:8" ht="38.25">
      <c r="A156" s="26" t="s">
        <v>525</v>
      </c>
      <c r="B156" s="160" t="s">
        <v>6</v>
      </c>
      <c r="C156" s="160" t="s">
        <v>53</v>
      </c>
      <c r="D156" s="160" t="s">
        <v>526</v>
      </c>
      <c r="E156" s="162">
        <v>200</v>
      </c>
      <c r="F156" s="75">
        <v>3242388.2</v>
      </c>
      <c r="G156" s="145">
        <v>-22.64</v>
      </c>
      <c r="H156" s="75">
        <f t="shared" si="2"/>
        <v>3242365.56</v>
      </c>
    </row>
    <row r="157" spans="1:8" ht="42" customHeight="1">
      <c r="A157" s="26" t="s">
        <v>527</v>
      </c>
      <c r="B157" s="160" t="s">
        <v>6</v>
      </c>
      <c r="C157" s="160" t="s">
        <v>53</v>
      </c>
      <c r="D157" s="160" t="s">
        <v>526</v>
      </c>
      <c r="E157" s="162">
        <v>600</v>
      </c>
      <c r="F157" s="75">
        <v>3455243.24</v>
      </c>
      <c r="G157" s="145"/>
      <c r="H157" s="75">
        <f t="shared" si="2"/>
        <v>3455243.24</v>
      </c>
    </row>
    <row r="158" spans="1:8" ht="80.25" customHeight="1">
      <c r="A158" s="3" t="s">
        <v>962</v>
      </c>
      <c r="B158" s="160" t="s">
        <v>6</v>
      </c>
      <c r="C158" s="160" t="s">
        <v>53</v>
      </c>
      <c r="D158" s="162" t="s">
        <v>695</v>
      </c>
      <c r="E158" s="162">
        <v>200</v>
      </c>
      <c r="F158" s="76">
        <v>914631.15</v>
      </c>
      <c r="G158" s="145"/>
      <c r="H158" s="75">
        <f t="shared" si="2"/>
        <v>914631.15</v>
      </c>
    </row>
    <row r="159" spans="1:8" ht="81" customHeight="1">
      <c r="A159" s="3" t="s">
        <v>963</v>
      </c>
      <c r="B159" s="160" t="s">
        <v>6</v>
      </c>
      <c r="C159" s="160" t="s">
        <v>53</v>
      </c>
      <c r="D159" s="162" t="s">
        <v>695</v>
      </c>
      <c r="E159" s="162">
        <v>600</v>
      </c>
      <c r="F159" s="76">
        <v>2806928</v>
      </c>
      <c r="G159" s="145"/>
      <c r="H159" s="75">
        <f t="shared" si="2"/>
        <v>2806928</v>
      </c>
    </row>
    <row r="160" spans="1:8" ht="81.75" customHeight="1">
      <c r="A160" s="37" t="s">
        <v>366</v>
      </c>
      <c r="B160" s="160" t="s">
        <v>6</v>
      </c>
      <c r="C160" s="160" t="s">
        <v>53</v>
      </c>
      <c r="D160" s="162">
        <v>2120180090</v>
      </c>
      <c r="E160" s="162">
        <v>600</v>
      </c>
      <c r="F160" s="76">
        <v>80914</v>
      </c>
      <c r="G160" s="145"/>
      <c r="H160" s="75">
        <f t="shared" si="2"/>
        <v>80914</v>
      </c>
    </row>
    <row r="161" spans="1:8" ht="51">
      <c r="A161" s="26" t="s">
        <v>774</v>
      </c>
      <c r="B161" s="160" t="s">
        <v>6</v>
      </c>
      <c r="C161" s="160" t="s">
        <v>53</v>
      </c>
      <c r="D161" s="160" t="s">
        <v>775</v>
      </c>
      <c r="E161" s="162">
        <v>200</v>
      </c>
      <c r="F161" s="75">
        <v>365180.4</v>
      </c>
      <c r="G161" s="145"/>
      <c r="H161" s="75">
        <f t="shared" si="2"/>
        <v>365180.4</v>
      </c>
    </row>
    <row r="162" spans="1:8" ht="51">
      <c r="A162" s="26" t="s">
        <v>776</v>
      </c>
      <c r="B162" s="160" t="s">
        <v>6</v>
      </c>
      <c r="C162" s="160" t="s">
        <v>53</v>
      </c>
      <c r="D162" s="160" t="s">
        <v>775</v>
      </c>
      <c r="E162" s="162">
        <v>600</v>
      </c>
      <c r="F162" s="75">
        <v>1338994.8</v>
      </c>
      <c r="G162" s="145">
        <v>-74500</v>
      </c>
      <c r="H162" s="75">
        <f t="shared" si="2"/>
        <v>1264494.8</v>
      </c>
    </row>
    <row r="163" spans="1:8" ht="66" customHeight="1">
      <c r="A163" s="26" t="s">
        <v>81</v>
      </c>
      <c r="B163" s="160" t="s">
        <v>6</v>
      </c>
      <c r="C163" s="160" t="s">
        <v>53</v>
      </c>
      <c r="D163" s="160" t="s">
        <v>547</v>
      </c>
      <c r="E163" s="162">
        <v>100</v>
      </c>
      <c r="F163" s="75">
        <v>898000</v>
      </c>
      <c r="G163" s="145">
        <v>417109.06</v>
      </c>
      <c r="H163" s="75">
        <f t="shared" si="2"/>
        <v>1315109.06</v>
      </c>
    </row>
    <row r="164" spans="1:8" ht="53.25" customHeight="1">
      <c r="A164" s="46" t="s">
        <v>131</v>
      </c>
      <c r="B164" s="160" t="s">
        <v>6</v>
      </c>
      <c r="C164" s="160" t="s">
        <v>53</v>
      </c>
      <c r="D164" s="159" t="s">
        <v>547</v>
      </c>
      <c r="E164" s="162">
        <v>200</v>
      </c>
      <c r="F164" s="75">
        <v>11830763</v>
      </c>
      <c r="G164" s="145">
        <v>140379.21</v>
      </c>
      <c r="H164" s="75">
        <f t="shared" si="2"/>
        <v>11971142.21</v>
      </c>
    </row>
    <row r="165" spans="1:8" ht="51">
      <c r="A165" s="46" t="s">
        <v>82</v>
      </c>
      <c r="B165" s="160" t="s">
        <v>6</v>
      </c>
      <c r="C165" s="160" t="s">
        <v>53</v>
      </c>
      <c r="D165" s="159" t="s">
        <v>547</v>
      </c>
      <c r="E165" s="162">
        <v>600</v>
      </c>
      <c r="F165" s="75">
        <v>19734631.21</v>
      </c>
      <c r="G165" s="145"/>
      <c r="H165" s="75">
        <f t="shared" si="2"/>
        <v>19734631.21</v>
      </c>
    </row>
    <row r="166" spans="1:8" ht="38.25">
      <c r="A166" s="46" t="s">
        <v>83</v>
      </c>
      <c r="B166" s="160" t="s">
        <v>6</v>
      </c>
      <c r="C166" s="160" t="s">
        <v>53</v>
      </c>
      <c r="D166" s="159" t="s">
        <v>547</v>
      </c>
      <c r="E166" s="162">
        <v>800</v>
      </c>
      <c r="F166" s="75">
        <v>388900</v>
      </c>
      <c r="G166" s="145">
        <v>-21067.39</v>
      </c>
      <c r="H166" s="75">
        <f t="shared" si="2"/>
        <v>367832.61</v>
      </c>
    </row>
    <row r="167" spans="1:8" ht="38.25">
      <c r="A167" s="26" t="s">
        <v>129</v>
      </c>
      <c r="B167" s="160" t="s">
        <v>6</v>
      </c>
      <c r="C167" s="160" t="s">
        <v>53</v>
      </c>
      <c r="D167" s="160" t="s">
        <v>549</v>
      </c>
      <c r="E167" s="162">
        <v>200</v>
      </c>
      <c r="F167" s="75">
        <v>582384.6</v>
      </c>
      <c r="G167" s="145"/>
      <c r="H167" s="75">
        <f t="shared" si="2"/>
        <v>582384.6</v>
      </c>
    </row>
    <row r="168" spans="1:8" ht="27.75" customHeight="1">
      <c r="A168" s="26" t="s">
        <v>130</v>
      </c>
      <c r="B168" s="160" t="s">
        <v>6</v>
      </c>
      <c r="C168" s="160" t="s">
        <v>53</v>
      </c>
      <c r="D168" s="160" t="s">
        <v>550</v>
      </c>
      <c r="E168" s="162">
        <v>200</v>
      </c>
      <c r="F168" s="75">
        <v>514300</v>
      </c>
      <c r="G168" s="145"/>
      <c r="H168" s="75">
        <f t="shared" si="2"/>
        <v>514300</v>
      </c>
    </row>
    <row r="169" spans="1:8" ht="108" customHeight="1">
      <c r="A169" s="110" t="s">
        <v>964</v>
      </c>
      <c r="B169" s="160" t="s">
        <v>6</v>
      </c>
      <c r="C169" s="160" t="s">
        <v>53</v>
      </c>
      <c r="D169" s="160" t="s">
        <v>553</v>
      </c>
      <c r="E169" s="162">
        <v>100</v>
      </c>
      <c r="F169" s="75">
        <v>1249920</v>
      </c>
      <c r="G169" s="145"/>
      <c r="H169" s="75">
        <f t="shared" si="2"/>
        <v>1249920</v>
      </c>
    </row>
    <row r="170" spans="1:8" ht="54.75" customHeight="1">
      <c r="A170" s="110" t="s">
        <v>757</v>
      </c>
      <c r="B170" s="235" t="s">
        <v>6</v>
      </c>
      <c r="C170" s="235" t="s">
        <v>53</v>
      </c>
      <c r="D170" s="235" t="s">
        <v>553</v>
      </c>
      <c r="E170" s="236">
        <v>600</v>
      </c>
      <c r="F170" s="75">
        <v>2890440</v>
      </c>
      <c r="G170" s="145"/>
      <c r="H170" s="75">
        <f t="shared" si="2"/>
        <v>2890440</v>
      </c>
    </row>
    <row r="171" spans="1:8" ht="63.75">
      <c r="A171" s="45" t="s">
        <v>892</v>
      </c>
      <c r="B171" s="235" t="s">
        <v>6</v>
      </c>
      <c r="C171" s="235" t="s">
        <v>53</v>
      </c>
      <c r="D171" s="235" t="s">
        <v>890</v>
      </c>
      <c r="E171" s="236">
        <v>200</v>
      </c>
      <c r="F171" s="75">
        <v>46958.38</v>
      </c>
      <c r="G171" s="145"/>
      <c r="H171" s="75">
        <f>F171+G171</f>
        <v>46958.38</v>
      </c>
    </row>
    <row r="172" spans="1:8" ht="63.75">
      <c r="A172" s="110" t="s">
        <v>910</v>
      </c>
      <c r="B172" s="232" t="s">
        <v>6</v>
      </c>
      <c r="C172" s="232" t="s">
        <v>53</v>
      </c>
      <c r="D172" s="165" t="s">
        <v>890</v>
      </c>
      <c r="E172" s="233">
        <v>600</v>
      </c>
      <c r="F172" s="75">
        <v>144360.33</v>
      </c>
      <c r="G172" s="145"/>
      <c r="H172" s="75">
        <f>F172+G172</f>
        <v>144360.33</v>
      </c>
    </row>
    <row r="173" spans="1:8" ht="53.25" customHeight="1">
      <c r="A173" s="45" t="s">
        <v>357</v>
      </c>
      <c r="B173" s="160" t="s">
        <v>6</v>
      </c>
      <c r="C173" s="160" t="s">
        <v>53</v>
      </c>
      <c r="D173" s="160" t="s">
        <v>551</v>
      </c>
      <c r="E173" s="162">
        <v>100</v>
      </c>
      <c r="F173" s="75"/>
      <c r="G173" s="145">
        <v>73424.21</v>
      </c>
      <c r="H173" s="75">
        <f t="shared" si="2"/>
        <v>73424.21</v>
      </c>
    </row>
    <row r="174" spans="1:8" ht="56.25" customHeight="1">
      <c r="A174" s="45" t="s">
        <v>358</v>
      </c>
      <c r="B174" s="160" t="s">
        <v>6</v>
      </c>
      <c r="C174" s="160" t="s">
        <v>53</v>
      </c>
      <c r="D174" s="160" t="s">
        <v>552</v>
      </c>
      <c r="E174" s="162">
        <v>100</v>
      </c>
      <c r="F174" s="75">
        <v>204066.27</v>
      </c>
      <c r="G174" s="145">
        <v>71180.07</v>
      </c>
      <c r="H174" s="75">
        <f t="shared" si="2"/>
        <v>275246.33999999997</v>
      </c>
    </row>
    <row r="175" spans="1:8" ht="143.25" customHeight="1">
      <c r="A175" s="58" t="s">
        <v>710</v>
      </c>
      <c r="B175" s="160" t="s">
        <v>6</v>
      </c>
      <c r="C175" s="160" t="s">
        <v>53</v>
      </c>
      <c r="D175" s="160" t="s">
        <v>711</v>
      </c>
      <c r="E175" s="162">
        <v>100</v>
      </c>
      <c r="F175" s="75">
        <v>17155258.66</v>
      </c>
      <c r="G175" s="145"/>
      <c r="H175" s="75">
        <f t="shared" si="2"/>
        <v>17155258.66</v>
      </c>
    </row>
    <row r="176" spans="1:8" ht="120.75" customHeight="1">
      <c r="A176" s="26" t="s">
        <v>712</v>
      </c>
      <c r="B176" s="160" t="s">
        <v>6</v>
      </c>
      <c r="C176" s="160" t="s">
        <v>53</v>
      </c>
      <c r="D176" s="160" t="s">
        <v>711</v>
      </c>
      <c r="E176" s="162">
        <v>200</v>
      </c>
      <c r="F176" s="75">
        <v>204337</v>
      </c>
      <c r="G176" s="145"/>
      <c r="H176" s="75">
        <f t="shared" si="2"/>
        <v>204337</v>
      </c>
    </row>
    <row r="177" spans="1:8" ht="133.5" customHeight="1">
      <c r="A177" s="46" t="s">
        <v>713</v>
      </c>
      <c r="B177" s="160" t="s">
        <v>6</v>
      </c>
      <c r="C177" s="160" t="s">
        <v>53</v>
      </c>
      <c r="D177" s="160" t="s">
        <v>711</v>
      </c>
      <c r="E177" s="162">
        <v>600</v>
      </c>
      <c r="F177" s="75">
        <v>48841737.59</v>
      </c>
      <c r="G177" s="145"/>
      <c r="H177" s="75">
        <f t="shared" si="2"/>
        <v>48841737.59</v>
      </c>
    </row>
    <row r="178" spans="1:8" ht="51.75">
      <c r="A178" s="39" t="s">
        <v>443</v>
      </c>
      <c r="B178" s="185" t="s">
        <v>6</v>
      </c>
      <c r="C178" s="185" t="s">
        <v>53</v>
      </c>
      <c r="D178" s="185" t="s">
        <v>640</v>
      </c>
      <c r="E178" s="186">
        <v>200</v>
      </c>
      <c r="F178" s="75">
        <v>35000</v>
      </c>
      <c r="G178" s="145"/>
      <c r="H178" s="75">
        <f t="shared" si="2"/>
        <v>35000</v>
      </c>
    </row>
    <row r="179" spans="1:8" ht="39.75" customHeight="1">
      <c r="A179" s="39" t="s">
        <v>787</v>
      </c>
      <c r="B179" s="232" t="s">
        <v>6</v>
      </c>
      <c r="C179" s="232" t="s">
        <v>53</v>
      </c>
      <c r="D179" s="232" t="s">
        <v>788</v>
      </c>
      <c r="E179" s="233">
        <v>200</v>
      </c>
      <c r="F179" s="75">
        <v>109000</v>
      </c>
      <c r="G179" s="145">
        <v>-2500</v>
      </c>
      <c r="H179" s="75">
        <f t="shared" si="2"/>
        <v>106500</v>
      </c>
    </row>
    <row r="180" spans="1:8" ht="39.75" customHeight="1">
      <c r="A180" s="39" t="s">
        <v>897</v>
      </c>
      <c r="B180" s="232" t="s">
        <v>6</v>
      </c>
      <c r="C180" s="232" t="s">
        <v>53</v>
      </c>
      <c r="D180" s="232" t="s">
        <v>788</v>
      </c>
      <c r="E180" s="233">
        <v>600</v>
      </c>
      <c r="F180" s="75">
        <v>297500</v>
      </c>
      <c r="G180" s="145"/>
      <c r="H180" s="75">
        <f t="shared" si="2"/>
        <v>297500</v>
      </c>
    </row>
    <row r="181" spans="1:8" ht="63.75">
      <c r="A181" s="26" t="s">
        <v>94</v>
      </c>
      <c r="B181" s="160" t="s">
        <v>6</v>
      </c>
      <c r="C181" s="160" t="s">
        <v>180</v>
      </c>
      <c r="D181" s="160" t="s">
        <v>560</v>
      </c>
      <c r="E181" s="162">
        <v>100</v>
      </c>
      <c r="F181" s="75">
        <v>2002614.96</v>
      </c>
      <c r="G181" s="145"/>
      <c r="H181" s="75">
        <f t="shared" si="2"/>
        <v>2002614.96</v>
      </c>
    </row>
    <row r="182" spans="1:8" ht="38.25">
      <c r="A182" s="26" t="s">
        <v>561</v>
      </c>
      <c r="B182" s="160" t="s">
        <v>6</v>
      </c>
      <c r="C182" s="160" t="s">
        <v>180</v>
      </c>
      <c r="D182" s="160" t="s">
        <v>560</v>
      </c>
      <c r="E182" s="162">
        <v>200</v>
      </c>
      <c r="F182" s="75">
        <v>341972</v>
      </c>
      <c r="G182" s="145"/>
      <c r="H182" s="75">
        <f t="shared" si="2"/>
        <v>341972</v>
      </c>
    </row>
    <row r="183" spans="1:8" ht="49.5" customHeight="1">
      <c r="A183" s="26" t="s">
        <v>921</v>
      </c>
      <c r="B183" s="255" t="s">
        <v>6</v>
      </c>
      <c r="C183" s="255" t="s">
        <v>180</v>
      </c>
      <c r="D183" s="255" t="s">
        <v>560</v>
      </c>
      <c r="E183" s="256">
        <v>600</v>
      </c>
      <c r="F183" s="145">
        <v>1247016.45</v>
      </c>
      <c r="G183" s="145"/>
      <c r="H183" s="75">
        <f t="shared" si="2"/>
        <v>1247016.45</v>
      </c>
    </row>
    <row r="184" spans="1:8" ht="28.5" customHeight="1">
      <c r="A184" s="26" t="s">
        <v>95</v>
      </c>
      <c r="B184" s="160" t="s">
        <v>6</v>
      </c>
      <c r="C184" s="160" t="s">
        <v>180</v>
      </c>
      <c r="D184" s="160" t="s">
        <v>560</v>
      </c>
      <c r="E184" s="162">
        <v>800</v>
      </c>
      <c r="F184" s="75">
        <v>14266</v>
      </c>
      <c r="G184" s="145"/>
      <c r="H184" s="75">
        <f t="shared" si="2"/>
        <v>14266</v>
      </c>
    </row>
    <row r="185" spans="1:8" ht="91.5" customHeight="1">
      <c r="A185" s="26" t="s">
        <v>714</v>
      </c>
      <c r="B185" s="160" t="s">
        <v>6</v>
      </c>
      <c r="C185" s="160" t="s">
        <v>180</v>
      </c>
      <c r="D185" s="160" t="s">
        <v>715</v>
      </c>
      <c r="E185" s="162">
        <v>100</v>
      </c>
      <c r="F185" s="75">
        <v>1700</v>
      </c>
      <c r="G185" s="145"/>
      <c r="H185" s="75">
        <f>F185+G185</f>
        <v>1700</v>
      </c>
    </row>
    <row r="186" spans="1:8" ht="67.5" customHeight="1">
      <c r="A186" s="26" t="s">
        <v>922</v>
      </c>
      <c r="B186" s="255" t="s">
        <v>6</v>
      </c>
      <c r="C186" s="255" t="s">
        <v>180</v>
      </c>
      <c r="D186" s="255" t="s">
        <v>715</v>
      </c>
      <c r="E186" s="256">
        <v>600</v>
      </c>
      <c r="F186" s="145">
        <v>2445.88</v>
      </c>
      <c r="G186" s="145"/>
      <c r="H186" s="75">
        <f>F186+G186</f>
        <v>2445.88</v>
      </c>
    </row>
    <row r="187" spans="1:8" ht="95.25" customHeight="1">
      <c r="A187" s="45" t="s">
        <v>716</v>
      </c>
      <c r="B187" s="160" t="s">
        <v>6</v>
      </c>
      <c r="C187" s="160" t="s">
        <v>180</v>
      </c>
      <c r="D187" s="160" t="s">
        <v>717</v>
      </c>
      <c r="E187" s="162">
        <v>100</v>
      </c>
      <c r="F187" s="75">
        <v>652</v>
      </c>
      <c r="G187" s="145"/>
      <c r="H187" s="75">
        <f t="shared" si="2"/>
        <v>652</v>
      </c>
    </row>
    <row r="188" spans="1:8" ht="78" customHeight="1">
      <c r="A188" s="45" t="s">
        <v>923</v>
      </c>
      <c r="B188" s="255" t="s">
        <v>6</v>
      </c>
      <c r="C188" s="255" t="s">
        <v>180</v>
      </c>
      <c r="D188" s="255" t="s">
        <v>717</v>
      </c>
      <c r="E188" s="256">
        <v>600</v>
      </c>
      <c r="F188" s="145">
        <v>712.71</v>
      </c>
      <c r="G188" s="145"/>
      <c r="H188" s="75">
        <f t="shared" si="2"/>
        <v>712.71</v>
      </c>
    </row>
    <row r="189" spans="1:8" ht="95.25" customHeight="1">
      <c r="A189" s="26" t="s">
        <v>718</v>
      </c>
      <c r="B189" s="255" t="s">
        <v>6</v>
      </c>
      <c r="C189" s="160" t="s">
        <v>180</v>
      </c>
      <c r="D189" s="160" t="s">
        <v>719</v>
      </c>
      <c r="E189" s="162">
        <v>100</v>
      </c>
      <c r="F189" s="75">
        <v>67553.3</v>
      </c>
      <c r="G189" s="145"/>
      <c r="H189" s="75">
        <f t="shared" si="2"/>
        <v>67553.3</v>
      </c>
    </row>
    <row r="190" spans="1:8" ht="79.5" customHeight="1">
      <c r="A190" s="26" t="s">
        <v>932</v>
      </c>
      <c r="B190" s="255" t="s">
        <v>6</v>
      </c>
      <c r="C190" s="255" t="s">
        <v>180</v>
      </c>
      <c r="D190" s="255" t="s">
        <v>719</v>
      </c>
      <c r="E190" s="256">
        <v>600</v>
      </c>
      <c r="F190" s="145">
        <v>67553.3</v>
      </c>
      <c r="G190" s="145"/>
      <c r="H190" s="75">
        <f t="shared" si="2"/>
        <v>67553.3</v>
      </c>
    </row>
    <row r="191" spans="1:8" ht="93.75" customHeight="1">
      <c r="A191" s="26" t="s">
        <v>720</v>
      </c>
      <c r="B191" s="160" t="s">
        <v>6</v>
      </c>
      <c r="C191" s="160" t="s">
        <v>180</v>
      </c>
      <c r="D191" s="160" t="s">
        <v>721</v>
      </c>
      <c r="E191" s="162">
        <v>100</v>
      </c>
      <c r="F191" s="75">
        <v>170598</v>
      </c>
      <c r="G191" s="145"/>
      <c r="H191" s="75">
        <f>F191+G191</f>
        <v>170598</v>
      </c>
    </row>
    <row r="192" spans="1:8" ht="83.25" customHeight="1">
      <c r="A192" s="26" t="s">
        <v>925</v>
      </c>
      <c r="B192" s="255" t="s">
        <v>6</v>
      </c>
      <c r="C192" s="255" t="s">
        <v>180</v>
      </c>
      <c r="D192" s="255" t="s">
        <v>721</v>
      </c>
      <c r="E192" s="256">
        <v>600</v>
      </c>
      <c r="F192" s="145">
        <v>170746.5</v>
      </c>
      <c r="G192" s="145"/>
      <c r="H192" s="75">
        <f>F192+G192</f>
        <v>170746.5</v>
      </c>
    </row>
    <row r="193" spans="1:8" ht="56.25" customHeight="1">
      <c r="A193" s="45" t="s">
        <v>357</v>
      </c>
      <c r="B193" s="160" t="s">
        <v>6</v>
      </c>
      <c r="C193" s="160" t="s">
        <v>180</v>
      </c>
      <c r="D193" s="160" t="s">
        <v>722</v>
      </c>
      <c r="E193" s="162">
        <v>100</v>
      </c>
      <c r="F193" s="75">
        <v>307010.11</v>
      </c>
      <c r="G193" s="145"/>
      <c r="H193" s="75">
        <f>F193+G193</f>
        <v>307010.11</v>
      </c>
    </row>
    <row r="194" spans="1:8" ht="39" customHeight="1">
      <c r="A194" s="45" t="s">
        <v>926</v>
      </c>
      <c r="B194" s="255" t="s">
        <v>6</v>
      </c>
      <c r="C194" s="255" t="s">
        <v>180</v>
      </c>
      <c r="D194" s="255" t="s">
        <v>722</v>
      </c>
      <c r="E194" s="256">
        <v>600</v>
      </c>
      <c r="F194" s="145">
        <v>578356.83</v>
      </c>
      <c r="G194" s="145">
        <v>-73424.21</v>
      </c>
      <c r="H194" s="75">
        <f>G194+F194</f>
        <v>504932.61999999994</v>
      </c>
    </row>
    <row r="195" spans="1:8" ht="54" customHeight="1">
      <c r="A195" s="45" t="s">
        <v>358</v>
      </c>
      <c r="B195" s="160" t="s">
        <v>6</v>
      </c>
      <c r="C195" s="160" t="s">
        <v>180</v>
      </c>
      <c r="D195" s="160" t="s">
        <v>723</v>
      </c>
      <c r="E195" s="162">
        <v>100</v>
      </c>
      <c r="F195" s="75">
        <v>279596.09</v>
      </c>
      <c r="G195" s="145"/>
      <c r="H195" s="75">
        <f t="shared" si="2"/>
        <v>279596.09</v>
      </c>
    </row>
    <row r="196" spans="1:8" ht="42" customHeight="1">
      <c r="A196" s="45" t="s">
        <v>933</v>
      </c>
      <c r="B196" s="255" t="s">
        <v>6</v>
      </c>
      <c r="C196" s="255" t="s">
        <v>180</v>
      </c>
      <c r="D196" s="255" t="s">
        <v>723</v>
      </c>
      <c r="E196" s="256">
        <v>600</v>
      </c>
      <c r="F196" s="145">
        <v>338222.76</v>
      </c>
      <c r="G196" s="145"/>
      <c r="H196" s="75">
        <f t="shared" si="2"/>
        <v>338222.76</v>
      </c>
    </row>
    <row r="197" spans="1:8" ht="42" customHeight="1">
      <c r="A197" s="45" t="s">
        <v>961</v>
      </c>
      <c r="B197" s="262" t="s">
        <v>6</v>
      </c>
      <c r="C197" s="262" t="s">
        <v>180</v>
      </c>
      <c r="D197" s="262" t="s">
        <v>958</v>
      </c>
      <c r="E197" s="263">
        <v>600</v>
      </c>
      <c r="F197" s="145">
        <v>577530</v>
      </c>
      <c r="G197" s="145"/>
      <c r="H197" s="75">
        <f t="shared" si="2"/>
        <v>577530</v>
      </c>
    </row>
    <row r="198" spans="1:8" ht="42" customHeight="1">
      <c r="A198" s="45" t="s">
        <v>961</v>
      </c>
      <c r="B198" s="280" t="s">
        <v>6</v>
      </c>
      <c r="C198" s="280" t="s">
        <v>180</v>
      </c>
      <c r="D198" s="280" t="s">
        <v>958</v>
      </c>
      <c r="E198" s="281">
        <v>800</v>
      </c>
      <c r="F198" s="145">
        <v>2790</v>
      </c>
      <c r="G198" s="145"/>
      <c r="H198" s="75">
        <f t="shared" si="2"/>
        <v>2790</v>
      </c>
    </row>
    <row r="199" spans="1:8" ht="39.75" customHeight="1">
      <c r="A199" s="39" t="s">
        <v>787</v>
      </c>
      <c r="B199" s="227" t="s">
        <v>6</v>
      </c>
      <c r="C199" s="227" t="s">
        <v>180</v>
      </c>
      <c r="D199" s="227" t="s">
        <v>788</v>
      </c>
      <c r="E199" s="228">
        <v>200</v>
      </c>
      <c r="F199" s="75">
        <v>0</v>
      </c>
      <c r="G199" s="145"/>
      <c r="H199" s="75">
        <f t="shared" si="2"/>
        <v>0</v>
      </c>
    </row>
    <row r="200" spans="1:8" ht="39.75" customHeight="1">
      <c r="A200" s="258" t="s">
        <v>934</v>
      </c>
      <c r="B200" s="255" t="s">
        <v>6</v>
      </c>
      <c r="C200" s="255" t="s">
        <v>180</v>
      </c>
      <c r="D200" s="255" t="s">
        <v>788</v>
      </c>
      <c r="E200" s="256">
        <v>600</v>
      </c>
      <c r="F200" s="145">
        <v>4000</v>
      </c>
      <c r="G200" s="145">
        <v>5500</v>
      </c>
      <c r="H200" s="75">
        <f t="shared" si="2"/>
        <v>9500</v>
      </c>
    </row>
    <row r="201" spans="1:8" ht="66.75" customHeight="1">
      <c r="A201" s="26" t="s">
        <v>564</v>
      </c>
      <c r="B201" s="160" t="s">
        <v>6</v>
      </c>
      <c r="C201" s="160" t="s">
        <v>54</v>
      </c>
      <c r="D201" s="160" t="s">
        <v>565</v>
      </c>
      <c r="E201" s="162">
        <v>600</v>
      </c>
      <c r="F201" s="75">
        <v>26040</v>
      </c>
      <c r="G201" s="145"/>
      <c r="H201" s="75">
        <f t="shared" si="2"/>
        <v>26040</v>
      </c>
    </row>
    <row r="202" spans="1:8" ht="40.5" customHeight="1">
      <c r="A202" s="47" t="s">
        <v>145</v>
      </c>
      <c r="B202" s="160" t="s">
        <v>6</v>
      </c>
      <c r="C202" s="160" t="s">
        <v>54</v>
      </c>
      <c r="D202" s="160" t="s">
        <v>566</v>
      </c>
      <c r="E202" s="162">
        <v>200</v>
      </c>
      <c r="F202" s="75">
        <v>221340</v>
      </c>
      <c r="G202" s="145"/>
      <c r="H202" s="75">
        <f t="shared" si="2"/>
        <v>221340</v>
      </c>
    </row>
    <row r="203" spans="1:8" ht="51.75">
      <c r="A203" s="47" t="s">
        <v>146</v>
      </c>
      <c r="B203" s="160" t="s">
        <v>6</v>
      </c>
      <c r="C203" s="160" t="s">
        <v>54</v>
      </c>
      <c r="D203" s="160" t="s">
        <v>566</v>
      </c>
      <c r="E203" s="162">
        <v>600</v>
      </c>
      <c r="F203" s="75">
        <v>507780</v>
      </c>
      <c r="G203" s="145"/>
      <c r="H203" s="75">
        <f t="shared" si="2"/>
        <v>507780</v>
      </c>
    </row>
    <row r="204" spans="1:8" ht="38.25">
      <c r="A204" s="26" t="s">
        <v>282</v>
      </c>
      <c r="B204" s="160" t="s">
        <v>6</v>
      </c>
      <c r="C204" s="160" t="s">
        <v>54</v>
      </c>
      <c r="D204" s="146" t="s">
        <v>595</v>
      </c>
      <c r="E204" s="162">
        <v>200</v>
      </c>
      <c r="F204" s="75">
        <v>10000</v>
      </c>
      <c r="G204" s="145"/>
      <c r="H204" s="75">
        <f t="shared" si="2"/>
        <v>10000</v>
      </c>
    </row>
    <row r="205" spans="1:8" ht="38.25">
      <c r="A205" s="26" t="s">
        <v>806</v>
      </c>
      <c r="B205" s="170" t="s">
        <v>6</v>
      </c>
      <c r="C205" s="170" t="s">
        <v>54</v>
      </c>
      <c r="D205" s="146" t="s">
        <v>595</v>
      </c>
      <c r="E205" s="171">
        <v>600</v>
      </c>
      <c r="F205" s="75">
        <v>40000</v>
      </c>
      <c r="G205" s="145"/>
      <c r="H205" s="75">
        <f t="shared" si="2"/>
        <v>40000</v>
      </c>
    </row>
    <row r="206" spans="1:8" ht="38.25">
      <c r="A206" s="26" t="s">
        <v>807</v>
      </c>
      <c r="B206" s="170" t="s">
        <v>6</v>
      </c>
      <c r="C206" s="170" t="s">
        <v>54</v>
      </c>
      <c r="D206" s="146" t="s">
        <v>596</v>
      </c>
      <c r="E206" s="171">
        <v>600</v>
      </c>
      <c r="F206" s="75"/>
      <c r="G206" s="145"/>
      <c r="H206" s="75">
        <f t="shared" si="2"/>
        <v>0</v>
      </c>
    </row>
    <row r="207" spans="1:8" ht="29.25" customHeight="1">
      <c r="A207" s="26" t="s">
        <v>771</v>
      </c>
      <c r="B207" s="160" t="s">
        <v>6</v>
      </c>
      <c r="C207" s="160" t="s">
        <v>55</v>
      </c>
      <c r="D207" s="160" t="s">
        <v>772</v>
      </c>
      <c r="E207" s="162">
        <v>200</v>
      </c>
      <c r="F207" s="76">
        <v>70100</v>
      </c>
      <c r="G207" s="145"/>
      <c r="H207" s="75">
        <f t="shared" si="2"/>
        <v>70100</v>
      </c>
    </row>
    <row r="208" spans="1:8" ht="29.25" customHeight="1">
      <c r="A208" s="26" t="s">
        <v>773</v>
      </c>
      <c r="B208" s="160" t="s">
        <v>6</v>
      </c>
      <c r="C208" s="160" t="s">
        <v>55</v>
      </c>
      <c r="D208" s="160" t="s">
        <v>772</v>
      </c>
      <c r="E208" s="162">
        <v>300</v>
      </c>
      <c r="F208" s="76">
        <v>25000</v>
      </c>
      <c r="G208" s="145"/>
      <c r="H208" s="75">
        <f t="shared" si="2"/>
        <v>25000</v>
      </c>
    </row>
    <row r="209" spans="1:8" ht="54" customHeight="1">
      <c r="A209" s="26" t="s">
        <v>127</v>
      </c>
      <c r="B209" s="160" t="s">
        <v>6</v>
      </c>
      <c r="C209" s="160" t="s">
        <v>55</v>
      </c>
      <c r="D209" s="160" t="s">
        <v>538</v>
      </c>
      <c r="E209" s="162">
        <v>200</v>
      </c>
      <c r="F209" s="75">
        <v>376400</v>
      </c>
      <c r="G209" s="145"/>
      <c r="H209" s="75">
        <f t="shared" si="2"/>
        <v>376400</v>
      </c>
    </row>
    <row r="210" spans="1:8" ht="51">
      <c r="A210" s="26" t="s">
        <v>119</v>
      </c>
      <c r="B210" s="160" t="s">
        <v>6</v>
      </c>
      <c r="C210" s="160" t="s">
        <v>55</v>
      </c>
      <c r="D210" s="160" t="s">
        <v>538</v>
      </c>
      <c r="E210" s="162">
        <v>600</v>
      </c>
      <c r="F210" s="75">
        <v>40000</v>
      </c>
      <c r="G210" s="145"/>
      <c r="H210" s="75">
        <f t="shared" si="2"/>
        <v>40000</v>
      </c>
    </row>
    <row r="211" spans="1:8" ht="56.25" customHeight="1">
      <c r="A211" s="26" t="s">
        <v>84</v>
      </c>
      <c r="B211" s="160" t="s">
        <v>6</v>
      </c>
      <c r="C211" s="160" t="s">
        <v>55</v>
      </c>
      <c r="D211" s="160" t="s">
        <v>548</v>
      </c>
      <c r="E211" s="162">
        <v>100</v>
      </c>
      <c r="F211" s="75">
        <v>7125500</v>
      </c>
      <c r="G211" s="145"/>
      <c r="H211" s="75">
        <f t="shared" si="2"/>
        <v>7125500</v>
      </c>
    </row>
    <row r="212" spans="1:8" ht="25.5">
      <c r="A212" s="46" t="s">
        <v>132</v>
      </c>
      <c r="B212" s="160" t="s">
        <v>6</v>
      </c>
      <c r="C212" s="160" t="s">
        <v>55</v>
      </c>
      <c r="D212" s="160" t="s">
        <v>548</v>
      </c>
      <c r="E212" s="162">
        <v>200</v>
      </c>
      <c r="F212" s="75">
        <v>1723080</v>
      </c>
      <c r="G212" s="145"/>
      <c r="H212" s="75">
        <f t="shared" si="2"/>
        <v>1723080</v>
      </c>
    </row>
    <row r="213" spans="1:8" ht="26.25" customHeight="1">
      <c r="A213" s="46" t="s">
        <v>85</v>
      </c>
      <c r="B213" s="160" t="s">
        <v>6</v>
      </c>
      <c r="C213" s="160" t="s">
        <v>55</v>
      </c>
      <c r="D213" s="160" t="s">
        <v>548</v>
      </c>
      <c r="E213" s="162">
        <v>800</v>
      </c>
      <c r="F213" s="75">
        <v>5800</v>
      </c>
      <c r="G213" s="145"/>
      <c r="H213" s="75">
        <f t="shared" si="2"/>
        <v>5800</v>
      </c>
    </row>
    <row r="214" spans="1:8" ht="53.25" customHeight="1">
      <c r="A214" s="46" t="s">
        <v>357</v>
      </c>
      <c r="B214" s="177" t="s">
        <v>6</v>
      </c>
      <c r="C214" s="177" t="s">
        <v>55</v>
      </c>
      <c r="D214" s="146" t="s">
        <v>551</v>
      </c>
      <c r="E214" s="178">
        <v>100</v>
      </c>
      <c r="F214" s="75">
        <v>64260.56</v>
      </c>
      <c r="G214" s="145"/>
      <c r="H214" s="75">
        <f t="shared" si="2"/>
        <v>64260.56</v>
      </c>
    </row>
    <row r="215" spans="1:8" ht="55.5" customHeight="1">
      <c r="A215" s="46" t="s">
        <v>358</v>
      </c>
      <c r="B215" s="177" t="s">
        <v>6</v>
      </c>
      <c r="C215" s="177" t="s">
        <v>55</v>
      </c>
      <c r="D215" s="146" t="s">
        <v>552</v>
      </c>
      <c r="E215" s="178">
        <v>100</v>
      </c>
      <c r="F215" s="75">
        <v>1445544.68</v>
      </c>
      <c r="G215" s="145">
        <v>125192.76</v>
      </c>
      <c r="H215" s="75">
        <f t="shared" si="2"/>
        <v>1570737.44</v>
      </c>
    </row>
    <row r="216" spans="1:8" ht="51">
      <c r="A216" s="26" t="s">
        <v>696</v>
      </c>
      <c r="B216" s="160" t="s">
        <v>6</v>
      </c>
      <c r="C216" s="160" t="s">
        <v>55</v>
      </c>
      <c r="D216" s="146" t="s">
        <v>630</v>
      </c>
      <c r="E216" s="162">
        <v>300</v>
      </c>
      <c r="F216" s="75">
        <v>16000</v>
      </c>
      <c r="G216" s="145"/>
      <c r="H216" s="75">
        <f t="shared" si="2"/>
        <v>16000</v>
      </c>
    </row>
    <row r="217" spans="1:8" ht="25.5">
      <c r="A217" s="26" t="s">
        <v>697</v>
      </c>
      <c r="B217" s="160" t="s">
        <v>6</v>
      </c>
      <c r="C217" s="160" t="s">
        <v>55</v>
      </c>
      <c r="D217" s="160" t="s">
        <v>631</v>
      </c>
      <c r="E217" s="162">
        <v>300</v>
      </c>
      <c r="F217" s="75">
        <v>90000</v>
      </c>
      <c r="G217" s="145"/>
      <c r="H217" s="75">
        <f t="shared" si="2"/>
        <v>90000</v>
      </c>
    </row>
    <row r="218" spans="1:8" ht="25.5">
      <c r="A218" s="26" t="s">
        <v>698</v>
      </c>
      <c r="B218" s="160" t="s">
        <v>6</v>
      </c>
      <c r="C218" s="160" t="s">
        <v>55</v>
      </c>
      <c r="D218" s="160" t="s">
        <v>632</v>
      </c>
      <c r="E218" s="162">
        <v>300</v>
      </c>
      <c r="F218" s="75">
        <v>164000</v>
      </c>
      <c r="G218" s="145"/>
      <c r="H218" s="75">
        <f t="shared" si="2"/>
        <v>164000</v>
      </c>
    </row>
    <row r="219" spans="1:8" ht="51">
      <c r="A219" s="3" t="s">
        <v>759</v>
      </c>
      <c r="B219" s="220" t="s">
        <v>6</v>
      </c>
      <c r="C219" s="220" t="s">
        <v>55</v>
      </c>
      <c r="D219" s="188">
        <v>2190100430</v>
      </c>
      <c r="E219" s="221">
        <v>200</v>
      </c>
      <c r="F219" s="75">
        <v>56818.5</v>
      </c>
      <c r="G219" s="145">
        <v>-56818.5</v>
      </c>
      <c r="H219" s="75">
        <f t="shared" si="2"/>
        <v>0</v>
      </c>
    </row>
    <row r="220" spans="1:8" ht="66.75" customHeight="1">
      <c r="A220" s="37" t="s">
        <v>760</v>
      </c>
      <c r="B220" s="160" t="s">
        <v>6</v>
      </c>
      <c r="C220" s="160" t="s">
        <v>55</v>
      </c>
      <c r="D220" s="162">
        <v>2190100440</v>
      </c>
      <c r="E220" s="162">
        <v>300</v>
      </c>
      <c r="F220" s="76">
        <v>6000</v>
      </c>
      <c r="G220" s="145"/>
      <c r="H220" s="75">
        <f aca="true" t="shared" si="3" ref="H220:H233">F220+G220</f>
        <v>6000</v>
      </c>
    </row>
    <row r="221" spans="1:8" ht="41.25" customHeight="1">
      <c r="A221" s="26" t="s">
        <v>777</v>
      </c>
      <c r="B221" s="160" t="s">
        <v>6</v>
      </c>
      <c r="C221" s="160" t="s">
        <v>55</v>
      </c>
      <c r="D221" s="160" t="s">
        <v>778</v>
      </c>
      <c r="E221" s="162">
        <v>200</v>
      </c>
      <c r="F221" s="76">
        <v>110975</v>
      </c>
      <c r="G221" s="145">
        <v>-5506.5</v>
      </c>
      <c r="H221" s="75">
        <f t="shared" si="3"/>
        <v>105468.5</v>
      </c>
    </row>
    <row r="222" spans="1:8" ht="52.5" customHeight="1">
      <c r="A222" s="39" t="s">
        <v>443</v>
      </c>
      <c r="B222" s="160" t="s">
        <v>6</v>
      </c>
      <c r="C222" s="160" t="s">
        <v>55</v>
      </c>
      <c r="D222" s="160" t="s">
        <v>640</v>
      </c>
      <c r="E222" s="162">
        <v>200</v>
      </c>
      <c r="F222" s="75">
        <v>0</v>
      </c>
      <c r="G222" s="145"/>
      <c r="H222" s="75">
        <f t="shared" si="3"/>
        <v>0</v>
      </c>
    </row>
    <row r="223" spans="1:8" ht="40.5" customHeight="1">
      <c r="A223" s="47" t="s">
        <v>619</v>
      </c>
      <c r="B223" s="160" t="s">
        <v>6</v>
      </c>
      <c r="C223" s="160" t="s">
        <v>55</v>
      </c>
      <c r="D223" s="162">
        <v>3330100850</v>
      </c>
      <c r="E223" s="162">
        <v>200</v>
      </c>
      <c r="F223" s="76">
        <v>30000</v>
      </c>
      <c r="G223" s="145"/>
      <c r="H223" s="75">
        <f t="shared" si="3"/>
        <v>30000</v>
      </c>
    </row>
    <row r="224" spans="1:8" ht="42" customHeight="1">
      <c r="A224" s="47" t="s">
        <v>706</v>
      </c>
      <c r="B224" s="160" t="s">
        <v>6</v>
      </c>
      <c r="C224" s="160" t="s">
        <v>55</v>
      </c>
      <c r="D224" s="162">
        <v>3330100850</v>
      </c>
      <c r="E224" s="162">
        <v>600</v>
      </c>
      <c r="F224" s="76">
        <v>100000</v>
      </c>
      <c r="G224" s="145"/>
      <c r="H224" s="75">
        <f>F224+G224</f>
        <v>100000</v>
      </c>
    </row>
    <row r="225" spans="1:8" ht="42" customHeight="1">
      <c r="A225" s="39" t="s">
        <v>787</v>
      </c>
      <c r="B225" s="227" t="s">
        <v>6</v>
      </c>
      <c r="C225" s="227" t="s">
        <v>55</v>
      </c>
      <c r="D225" s="228">
        <v>3340100900</v>
      </c>
      <c r="E225" s="228">
        <v>200</v>
      </c>
      <c r="F225" s="76">
        <v>15500</v>
      </c>
      <c r="G225" s="145">
        <v>-3000</v>
      </c>
      <c r="H225" s="75">
        <f>F225+G225</f>
        <v>12500</v>
      </c>
    </row>
    <row r="226" spans="1:8" ht="63.75">
      <c r="A226" s="26" t="s">
        <v>184</v>
      </c>
      <c r="B226" s="160" t="s">
        <v>6</v>
      </c>
      <c r="C226" s="160" t="s">
        <v>55</v>
      </c>
      <c r="D226" s="25">
        <v>4190000370</v>
      </c>
      <c r="E226" s="162">
        <v>100</v>
      </c>
      <c r="F226" s="75">
        <v>1695765</v>
      </c>
      <c r="G226" s="145"/>
      <c r="H226" s="75">
        <f t="shared" si="3"/>
        <v>1695765</v>
      </c>
    </row>
    <row r="227" spans="1:8" ht="38.25">
      <c r="A227" s="26" t="s">
        <v>185</v>
      </c>
      <c r="B227" s="160" t="s">
        <v>6</v>
      </c>
      <c r="C227" s="160" t="s">
        <v>55</v>
      </c>
      <c r="D227" s="25">
        <v>4190000370</v>
      </c>
      <c r="E227" s="162">
        <v>200</v>
      </c>
      <c r="F227" s="75">
        <v>82585</v>
      </c>
      <c r="G227" s="145"/>
      <c r="H227" s="75">
        <f t="shared" si="3"/>
        <v>82585</v>
      </c>
    </row>
    <row r="228" spans="1:8" ht="77.25">
      <c r="A228" s="39" t="s">
        <v>707</v>
      </c>
      <c r="B228" s="160" t="s">
        <v>6</v>
      </c>
      <c r="C228" s="162">
        <v>1004</v>
      </c>
      <c r="D228" s="160" t="s">
        <v>535</v>
      </c>
      <c r="E228" s="162">
        <v>300</v>
      </c>
      <c r="F228" s="75">
        <v>695685.37</v>
      </c>
      <c r="G228" s="145"/>
      <c r="H228" s="75">
        <f t="shared" si="3"/>
        <v>695685.37</v>
      </c>
    </row>
    <row r="229" spans="1:8" ht="63.75">
      <c r="A229" s="26" t="s">
        <v>808</v>
      </c>
      <c r="B229" s="170" t="s">
        <v>6</v>
      </c>
      <c r="C229" s="171">
        <v>1101</v>
      </c>
      <c r="D229" s="146" t="s">
        <v>413</v>
      </c>
      <c r="E229" s="171">
        <v>100</v>
      </c>
      <c r="F229" s="75">
        <v>12500</v>
      </c>
      <c r="G229" s="145"/>
      <c r="H229" s="75">
        <f t="shared" si="3"/>
        <v>12500</v>
      </c>
    </row>
    <row r="230" spans="1:8" ht="38.25">
      <c r="A230" s="26" t="s">
        <v>592</v>
      </c>
      <c r="B230" s="160" t="s">
        <v>6</v>
      </c>
      <c r="C230" s="162">
        <v>1101</v>
      </c>
      <c r="D230" s="146" t="s">
        <v>413</v>
      </c>
      <c r="E230" s="162">
        <v>200</v>
      </c>
      <c r="F230" s="75">
        <v>17000</v>
      </c>
      <c r="G230" s="145"/>
      <c r="H230" s="75">
        <f t="shared" si="3"/>
        <v>17000</v>
      </c>
    </row>
    <row r="231" spans="1:8" ht="43.5" customHeight="1">
      <c r="A231" s="26" t="s">
        <v>928</v>
      </c>
      <c r="B231" s="255" t="s">
        <v>6</v>
      </c>
      <c r="C231" s="256">
        <v>1101</v>
      </c>
      <c r="D231" s="146" t="s">
        <v>413</v>
      </c>
      <c r="E231" s="256">
        <v>600</v>
      </c>
      <c r="F231" s="145">
        <v>20500</v>
      </c>
      <c r="G231" s="145"/>
      <c r="H231" s="75">
        <f t="shared" si="3"/>
        <v>20500</v>
      </c>
    </row>
    <row r="232" spans="1:8" ht="54.75" customHeight="1">
      <c r="A232" s="26" t="s">
        <v>367</v>
      </c>
      <c r="B232" s="160" t="s">
        <v>6</v>
      </c>
      <c r="C232" s="162">
        <v>1102</v>
      </c>
      <c r="D232" s="146" t="s">
        <v>634</v>
      </c>
      <c r="E232" s="162">
        <v>100</v>
      </c>
      <c r="F232" s="75">
        <v>107897.59</v>
      </c>
      <c r="G232" s="145"/>
      <c r="H232" s="75">
        <f t="shared" si="3"/>
        <v>107897.59</v>
      </c>
    </row>
    <row r="233" spans="1:8" ht="42" customHeight="1">
      <c r="A233" s="26" t="s">
        <v>935</v>
      </c>
      <c r="B233" s="255" t="s">
        <v>6</v>
      </c>
      <c r="C233" s="256">
        <v>1102</v>
      </c>
      <c r="D233" s="146" t="s">
        <v>634</v>
      </c>
      <c r="E233" s="256">
        <v>600</v>
      </c>
      <c r="F233" s="145">
        <v>92102.41</v>
      </c>
      <c r="G233" s="145"/>
      <c r="H233" s="75">
        <f t="shared" si="3"/>
        <v>92102.41</v>
      </c>
    </row>
    <row r="234" spans="1:8" ht="27" customHeight="1">
      <c r="A234" s="48" t="s">
        <v>123</v>
      </c>
      <c r="B234" s="44" t="s">
        <v>122</v>
      </c>
      <c r="C234" s="49"/>
      <c r="D234" s="44"/>
      <c r="E234" s="158"/>
      <c r="F234" s="74">
        <f>F235+F236+F237+F238+F242+F243+F244+F245+F246+F239+F241+F240</f>
        <v>3701016.7</v>
      </c>
      <c r="G234" s="74">
        <f>G235+G236+G237+G238+G242+G243+G244+G245+G246+G239+G241+G240</f>
        <v>21000</v>
      </c>
      <c r="H234" s="74">
        <f>H235+H236+H237+H238+H242+H243+H244+H245+H246+H239+H241+H240</f>
        <v>3722016.7</v>
      </c>
    </row>
    <row r="235" spans="1:8" ht="30.75" customHeight="1">
      <c r="A235" s="39" t="s">
        <v>590</v>
      </c>
      <c r="B235" s="160" t="s">
        <v>122</v>
      </c>
      <c r="C235" s="160" t="s">
        <v>45</v>
      </c>
      <c r="D235" s="25">
        <v>2240100230</v>
      </c>
      <c r="E235" s="162">
        <v>200</v>
      </c>
      <c r="F235" s="75">
        <v>300337.7</v>
      </c>
      <c r="G235" s="145"/>
      <c r="H235" s="75">
        <f>F235+G235</f>
        <v>300337.7</v>
      </c>
    </row>
    <row r="236" spans="1:8" ht="51">
      <c r="A236" s="26" t="s">
        <v>142</v>
      </c>
      <c r="B236" s="160" t="s">
        <v>122</v>
      </c>
      <c r="C236" s="160" t="s">
        <v>45</v>
      </c>
      <c r="D236" s="25">
        <v>4290020140</v>
      </c>
      <c r="E236" s="162">
        <v>200</v>
      </c>
      <c r="F236" s="75">
        <v>206500</v>
      </c>
      <c r="G236" s="145"/>
      <c r="H236" s="75">
        <f aca="true" t="shared" si="4" ref="H236:H246">F236+G236</f>
        <v>206500</v>
      </c>
    </row>
    <row r="237" spans="1:8" ht="51.75">
      <c r="A237" s="123" t="s">
        <v>437</v>
      </c>
      <c r="B237" s="160" t="s">
        <v>122</v>
      </c>
      <c r="C237" s="160" t="s">
        <v>45</v>
      </c>
      <c r="D237" s="160" t="s">
        <v>639</v>
      </c>
      <c r="E237" s="162">
        <v>200</v>
      </c>
      <c r="F237" s="75">
        <v>80000</v>
      </c>
      <c r="G237" s="145"/>
      <c r="H237" s="75">
        <f t="shared" si="4"/>
        <v>80000</v>
      </c>
    </row>
    <row r="238" spans="1:8" ht="51">
      <c r="A238" s="26" t="s">
        <v>519</v>
      </c>
      <c r="B238" s="160" t="s">
        <v>122</v>
      </c>
      <c r="C238" s="160" t="s">
        <v>54</v>
      </c>
      <c r="D238" s="146" t="s">
        <v>638</v>
      </c>
      <c r="E238" s="162">
        <v>200</v>
      </c>
      <c r="F238" s="75">
        <v>190000</v>
      </c>
      <c r="G238" s="145"/>
      <c r="H238" s="75">
        <f t="shared" si="4"/>
        <v>190000</v>
      </c>
    </row>
    <row r="239" spans="1:8" ht="41.25" customHeight="1">
      <c r="A239" s="39" t="s">
        <v>629</v>
      </c>
      <c r="B239" s="160" t="s">
        <v>122</v>
      </c>
      <c r="C239" s="160" t="s">
        <v>54</v>
      </c>
      <c r="D239" s="146" t="s">
        <v>596</v>
      </c>
      <c r="E239" s="162">
        <v>200</v>
      </c>
      <c r="F239" s="75">
        <v>100000</v>
      </c>
      <c r="G239" s="145"/>
      <c r="H239" s="75">
        <f t="shared" si="4"/>
        <v>100000</v>
      </c>
    </row>
    <row r="240" spans="1:8" ht="51.75">
      <c r="A240" s="39" t="s">
        <v>819</v>
      </c>
      <c r="B240" s="177" t="s">
        <v>122</v>
      </c>
      <c r="C240" s="177" t="s">
        <v>55</v>
      </c>
      <c r="D240" s="146" t="s">
        <v>538</v>
      </c>
      <c r="E240" s="178">
        <v>200</v>
      </c>
      <c r="F240" s="75">
        <v>120000</v>
      </c>
      <c r="G240" s="145">
        <v>21000</v>
      </c>
      <c r="H240" s="75">
        <f t="shared" si="4"/>
        <v>141000</v>
      </c>
    </row>
    <row r="241" spans="1:8" ht="42.75" customHeight="1">
      <c r="A241" s="39" t="s">
        <v>619</v>
      </c>
      <c r="B241" s="160" t="s">
        <v>122</v>
      </c>
      <c r="C241" s="160" t="s">
        <v>55</v>
      </c>
      <c r="D241" s="160" t="s">
        <v>661</v>
      </c>
      <c r="E241" s="162">
        <v>200</v>
      </c>
      <c r="F241" s="75">
        <v>70000</v>
      </c>
      <c r="G241" s="145"/>
      <c r="H241" s="75">
        <f t="shared" si="4"/>
        <v>70000</v>
      </c>
    </row>
    <row r="242" spans="1:8" ht="63.75">
      <c r="A242" s="26" t="s">
        <v>121</v>
      </c>
      <c r="B242" s="160" t="s">
        <v>122</v>
      </c>
      <c r="C242" s="160" t="s">
        <v>124</v>
      </c>
      <c r="D242" s="160" t="s">
        <v>116</v>
      </c>
      <c r="E242" s="41" t="s">
        <v>7</v>
      </c>
      <c r="F242" s="75">
        <v>2185243</v>
      </c>
      <c r="G242" s="145"/>
      <c r="H242" s="75">
        <f t="shared" si="4"/>
        <v>2185243</v>
      </c>
    </row>
    <row r="243" spans="1:8" ht="38.25">
      <c r="A243" s="26" t="s">
        <v>140</v>
      </c>
      <c r="B243" s="160" t="s">
        <v>122</v>
      </c>
      <c r="C243" s="160" t="s">
        <v>124</v>
      </c>
      <c r="D243" s="160" t="s">
        <v>116</v>
      </c>
      <c r="E243" s="41" t="s">
        <v>70</v>
      </c>
      <c r="F243" s="75">
        <v>165936</v>
      </c>
      <c r="G243" s="145"/>
      <c r="H243" s="75">
        <f t="shared" si="4"/>
        <v>165936</v>
      </c>
    </row>
    <row r="244" spans="1:8" ht="25.5">
      <c r="A244" s="26" t="s">
        <v>183</v>
      </c>
      <c r="B244" s="160" t="s">
        <v>122</v>
      </c>
      <c r="C244" s="160" t="s">
        <v>124</v>
      </c>
      <c r="D244" s="160" t="s">
        <v>116</v>
      </c>
      <c r="E244" s="41" t="s">
        <v>182</v>
      </c>
      <c r="F244" s="75">
        <v>3000</v>
      </c>
      <c r="G244" s="145"/>
      <c r="H244" s="75">
        <f t="shared" si="4"/>
        <v>3000</v>
      </c>
    </row>
    <row r="245" spans="1:8" ht="39">
      <c r="A245" s="39" t="s">
        <v>371</v>
      </c>
      <c r="B245" s="160" t="s">
        <v>122</v>
      </c>
      <c r="C245" s="160" t="s">
        <v>60</v>
      </c>
      <c r="D245" s="166" t="s">
        <v>600</v>
      </c>
      <c r="E245" s="40">
        <v>400</v>
      </c>
      <c r="F245" s="75">
        <v>0</v>
      </c>
      <c r="G245" s="145"/>
      <c r="H245" s="75">
        <f t="shared" si="4"/>
        <v>0</v>
      </c>
    </row>
    <row r="246" spans="1:8" ht="42.75" customHeight="1">
      <c r="A246" s="26" t="s">
        <v>592</v>
      </c>
      <c r="B246" s="160" t="s">
        <v>122</v>
      </c>
      <c r="C246" s="160" t="s">
        <v>311</v>
      </c>
      <c r="D246" s="146" t="s">
        <v>413</v>
      </c>
      <c r="E246" s="162">
        <v>200</v>
      </c>
      <c r="F246" s="75">
        <v>280000</v>
      </c>
      <c r="G246" s="145"/>
      <c r="H246" s="75">
        <f t="shared" si="4"/>
        <v>280000</v>
      </c>
    </row>
    <row r="247" spans="1:8" ht="18" customHeight="1">
      <c r="A247" s="169" t="s">
        <v>16</v>
      </c>
      <c r="B247" s="87"/>
      <c r="C247" s="87"/>
      <c r="D247" s="87"/>
      <c r="E247" s="87"/>
      <c r="F247" s="74">
        <f>F19+F77+F74+F134+F234</f>
        <v>315101121.02000004</v>
      </c>
      <c r="G247" s="74">
        <f>G19+G77+G74+G134+G234</f>
        <v>561937.3199999998</v>
      </c>
      <c r="H247" s="74">
        <f>H19+H77+H74+H134+H234</f>
        <v>315663058.34</v>
      </c>
    </row>
    <row r="248" ht="12.75" customHeight="1">
      <c r="A248" s="83"/>
    </row>
    <row r="249" ht="12.75" customHeight="1">
      <c r="A249" s="83"/>
    </row>
  </sheetData>
  <sheetProtection/>
  <mergeCells count="21">
    <mergeCell ref="B16:B18"/>
    <mergeCell ref="A16:A18"/>
    <mergeCell ref="E15:H15"/>
    <mergeCell ref="C10:H10"/>
    <mergeCell ref="A12:H12"/>
    <mergeCell ref="H16:H18"/>
    <mergeCell ref="D7:H7"/>
    <mergeCell ref="C16:C18"/>
    <mergeCell ref="G16:G18"/>
    <mergeCell ref="E16:E18"/>
    <mergeCell ref="A13:H13"/>
    <mergeCell ref="D1:H1"/>
    <mergeCell ref="D2:H2"/>
    <mergeCell ref="D3:H3"/>
    <mergeCell ref="D4:H4"/>
    <mergeCell ref="C5:H5"/>
    <mergeCell ref="D16:D18"/>
    <mergeCell ref="D6:H6"/>
    <mergeCell ref="F16:F18"/>
    <mergeCell ref="D8:H8"/>
    <mergeCell ref="D9:H9"/>
  </mergeCells>
  <printOptions/>
  <pageMargins left="0.9055118110236221" right="0.31496062992125984" top="0.35433070866141736" bottom="0.35433070866141736" header="0" footer="0"/>
  <pageSetup fitToHeight="15" fitToWidth="1" horizontalDpi="600" verticalDpi="600" orientation="portrait" paperSize="9" scale="70" r:id="rId1"/>
  <rowBreaks count="9" manualBreakCount="9">
    <brk id="37" max="7" man="1"/>
    <brk id="63" max="7" man="1"/>
    <brk id="95" max="7" man="1"/>
    <brk id="117" max="7" man="1"/>
    <brk id="143" max="7" man="1"/>
    <brk id="165" max="7" man="1"/>
    <brk id="184" max="7" man="1"/>
    <brk id="215" max="7" man="1"/>
    <brk id="24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93" zoomScaleSheetLayoutView="93" zoomScalePageLayoutView="0" workbookViewId="0" topLeftCell="A1">
      <selection activeCell="G8" sqref="G8:J8"/>
    </sheetView>
  </sheetViews>
  <sheetFormatPr defaultColWidth="9.140625" defaultRowHeight="15"/>
  <cols>
    <col min="1" max="1" width="20.28125" style="0" customWidth="1"/>
    <col min="2" max="2" width="10.7109375" style="0" customWidth="1"/>
    <col min="3" max="3" width="10.28125" style="0" customWidth="1"/>
    <col min="4" max="4" width="11.00390625" style="0" customWidth="1"/>
    <col min="5" max="5" width="9.7109375" style="0" customWidth="1"/>
    <col min="6" max="6" width="12.00390625" style="0" customWidth="1"/>
    <col min="7" max="7" width="10.8515625" style="0" customWidth="1"/>
    <col min="8" max="8" width="12.00390625" style="0" customWidth="1"/>
    <col min="9" max="9" width="11.8515625" style="0" customWidth="1"/>
    <col min="10" max="10" width="14.421875" style="0" customWidth="1"/>
    <col min="11" max="11" width="15.421875" style="0" customWidth="1"/>
  </cols>
  <sheetData>
    <row r="1" spans="7:10" ht="15.75" customHeight="1">
      <c r="G1" s="320" t="s">
        <v>900</v>
      </c>
      <c r="H1" s="320"/>
      <c r="I1" s="320"/>
      <c r="J1" s="320"/>
    </row>
    <row r="2" spans="7:10" ht="15.75" customHeight="1">
      <c r="G2" s="320" t="s">
        <v>901</v>
      </c>
      <c r="H2" s="320"/>
      <c r="I2" s="320"/>
      <c r="J2" s="320"/>
    </row>
    <row r="3" spans="7:10" ht="15.75" customHeight="1">
      <c r="G3" s="320" t="s">
        <v>902</v>
      </c>
      <c r="H3" s="320"/>
      <c r="I3" s="320"/>
      <c r="J3" s="320"/>
    </row>
    <row r="4" spans="7:10" ht="15.75" customHeight="1">
      <c r="G4" s="320" t="s">
        <v>903</v>
      </c>
      <c r="H4" s="320"/>
      <c r="I4" s="320"/>
      <c r="J4" s="320"/>
    </row>
    <row r="5" spans="7:10" ht="15.75" customHeight="1">
      <c r="G5" s="320" t="s">
        <v>989</v>
      </c>
      <c r="H5" s="320"/>
      <c r="I5" s="320"/>
      <c r="J5" s="320"/>
    </row>
    <row r="6" spans="6:10" ht="15.75" customHeight="1">
      <c r="F6" s="295"/>
      <c r="G6" s="320" t="s">
        <v>937</v>
      </c>
      <c r="H6" s="320"/>
      <c r="I6" s="320"/>
      <c r="J6" s="320"/>
    </row>
    <row r="7" spans="6:10" ht="15" customHeight="1">
      <c r="F7" s="264"/>
      <c r="G7" s="320" t="s">
        <v>901</v>
      </c>
      <c r="H7" s="320"/>
      <c r="I7" s="320"/>
      <c r="J7" s="320"/>
    </row>
    <row r="8" spans="6:10" ht="15" customHeight="1">
      <c r="F8" s="264"/>
      <c r="G8" s="320" t="s">
        <v>902</v>
      </c>
      <c r="H8" s="320"/>
      <c r="I8" s="320"/>
      <c r="J8" s="320"/>
    </row>
    <row r="9" spans="6:10" ht="15" customHeight="1">
      <c r="F9" s="264"/>
      <c r="G9" s="320" t="s">
        <v>903</v>
      </c>
      <c r="H9" s="320"/>
      <c r="I9" s="320"/>
      <c r="J9" s="320"/>
    </row>
    <row r="10" spans="6:10" ht="15" customHeight="1">
      <c r="F10" s="295"/>
      <c r="G10" s="320" t="s">
        <v>811</v>
      </c>
      <c r="H10" s="320"/>
      <c r="I10" s="320"/>
      <c r="J10" s="320"/>
    </row>
    <row r="11" spans="6:8" ht="15" customHeight="1">
      <c r="F11" s="294"/>
      <c r="G11" s="294"/>
      <c r="H11" s="294"/>
    </row>
    <row r="12" spans="1:9" ht="15" customHeight="1">
      <c r="A12" s="326" t="s">
        <v>938</v>
      </c>
      <c r="B12" s="326"/>
      <c r="C12" s="326"/>
      <c r="D12" s="326"/>
      <c r="E12" s="326"/>
      <c r="F12" s="326"/>
      <c r="G12" s="326"/>
      <c r="H12" s="326"/>
      <c r="I12" s="326"/>
    </row>
    <row r="13" spans="1:9" ht="15" customHeight="1">
      <c r="A13" s="326" t="s">
        <v>939</v>
      </c>
      <c r="B13" s="326"/>
      <c r="C13" s="326"/>
      <c r="D13" s="326"/>
      <c r="E13" s="326"/>
      <c r="F13" s="326"/>
      <c r="G13" s="326"/>
      <c r="H13" s="326"/>
      <c r="I13" s="326"/>
    </row>
    <row r="14" spans="1:9" ht="15" customHeight="1">
      <c r="A14" s="326" t="s">
        <v>940</v>
      </c>
      <c r="B14" s="326"/>
      <c r="C14" s="326"/>
      <c r="D14" s="326"/>
      <c r="E14" s="326"/>
      <c r="F14" s="326"/>
      <c r="G14" s="326"/>
      <c r="H14" s="326"/>
      <c r="I14" s="326"/>
    </row>
    <row r="16" spans="8:9" ht="15.75">
      <c r="H16" s="265"/>
      <c r="I16" s="266" t="s">
        <v>294</v>
      </c>
    </row>
    <row r="17" spans="1:10" ht="15">
      <c r="A17" s="377" t="s">
        <v>941</v>
      </c>
      <c r="B17" s="379" t="s">
        <v>356</v>
      </c>
      <c r="C17" s="380"/>
      <c r="D17" s="380"/>
      <c r="E17" s="380"/>
      <c r="F17" s="380"/>
      <c r="G17" s="380"/>
      <c r="H17" s="380"/>
      <c r="I17" s="380"/>
      <c r="J17" s="381"/>
    </row>
    <row r="18" spans="1:10" ht="409.5" customHeight="1">
      <c r="A18" s="378"/>
      <c r="B18" s="20" t="s">
        <v>942</v>
      </c>
      <c r="C18" s="20" t="s">
        <v>943</v>
      </c>
      <c r="D18" s="20" t="s">
        <v>944</v>
      </c>
      <c r="E18" s="20" t="s">
        <v>945</v>
      </c>
      <c r="F18" s="20" t="s">
        <v>946</v>
      </c>
      <c r="G18" s="20" t="s">
        <v>947</v>
      </c>
      <c r="H18" s="267" t="s">
        <v>948</v>
      </c>
      <c r="I18" s="268" t="s">
        <v>949</v>
      </c>
      <c r="J18" s="20" t="s">
        <v>950</v>
      </c>
    </row>
    <row r="19" spans="1:10" ht="43.5" customHeight="1">
      <c r="A19" s="269" t="s">
        <v>951</v>
      </c>
      <c r="B19" s="270">
        <v>76163</v>
      </c>
      <c r="C19" s="297">
        <v>917787</v>
      </c>
      <c r="D19" s="297">
        <v>915767</v>
      </c>
      <c r="E19" s="297">
        <v>42100</v>
      </c>
      <c r="F19" s="297">
        <v>130836</v>
      </c>
      <c r="G19" s="297">
        <v>329825</v>
      </c>
      <c r="H19" s="297"/>
      <c r="I19" s="271"/>
      <c r="J19" s="297"/>
    </row>
    <row r="20" spans="1:10" ht="44.25" customHeight="1">
      <c r="A20" s="272" t="s">
        <v>952</v>
      </c>
      <c r="B20" s="270">
        <v>45214</v>
      </c>
      <c r="C20" s="297">
        <v>757566</v>
      </c>
      <c r="D20" s="297">
        <v>271290</v>
      </c>
      <c r="E20" s="297">
        <v>42100</v>
      </c>
      <c r="F20" s="297">
        <v>183880</v>
      </c>
      <c r="G20" s="297">
        <v>349375</v>
      </c>
      <c r="H20" s="297"/>
      <c r="I20" s="270">
        <v>268257</v>
      </c>
      <c r="J20" s="270">
        <v>848114.7</v>
      </c>
    </row>
    <row r="21" spans="1:10" ht="45" customHeight="1">
      <c r="A21" s="272" t="s">
        <v>953</v>
      </c>
      <c r="B21" s="270">
        <v>84625</v>
      </c>
      <c r="C21" s="297">
        <v>1130325</v>
      </c>
      <c r="D21" s="297">
        <v>806795</v>
      </c>
      <c r="E21" s="297">
        <v>73700</v>
      </c>
      <c r="F21" s="296" t="s">
        <v>956</v>
      </c>
      <c r="G21" s="297">
        <v>350400</v>
      </c>
      <c r="H21" s="297"/>
      <c r="I21" s="270">
        <v>187885</v>
      </c>
      <c r="J21" s="270">
        <v>300000</v>
      </c>
    </row>
    <row r="22" spans="1:10" ht="43.5" customHeight="1">
      <c r="A22" s="272" t="s">
        <v>969</v>
      </c>
      <c r="B22" s="270">
        <v>54934</v>
      </c>
      <c r="C22" s="297">
        <v>232555</v>
      </c>
      <c r="D22" s="297">
        <v>0</v>
      </c>
      <c r="E22" s="297">
        <v>0</v>
      </c>
      <c r="F22" s="296" t="s">
        <v>957</v>
      </c>
      <c r="G22" s="273">
        <v>72100</v>
      </c>
      <c r="H22" s="274"/>
      <c r="I22" s="271"/>
      <c r="J22" s="270">
        <v>405511.45</v>
      </c>
    </row>
    <row r="23" spans="1:10" ht="44.25" customHeight="1">
      <c r="A23" s="272" t="s">
        <v>970</v>
      </c>
      <c r="B23" s="270">
        <v>99664</v>
      </c>
      <c r="C23" s="297">
        <v>1583106</v>
      </c>
      <c r="D23" s="297">
        <v>594197</v>
      </c>
      <c r="E23" s="297">
        <v>42100</v>
      </c>
      <c r="F23" s="297">
        <v>486589</v>
      </c>
      <c r="G23" s="297">
        <v>289600</v>
      </c>
      <c r="H23" s="297">
        <v>0</v>
      </c>
      <c r="I23" s="271"/>
      <c r="J23" s="270"/>
    </row>
    <row r="24" spans="1:10" ht="44.25" customHeight="1">
      <c r="A24" s="275" t="s">
        <v>954</v>
      </c>
      <c r="B24" s="270"/>
      <c r="C24" s="297"/>
      <c r="D24" s="297"/>
      <c r="E24" s="297"/>
      <c r="F24" s="297"/>
      <c r="G24" s="297"/>
      <c r="H24" s="297"/>
      <c r="I24" s="271"/>
      <c r="J24" s="270">
        <v>300000</v>
      </c>
    </row>
    <row r="25" spans="1:11" ht="15">
      <c r="A25" s="276" t="s">
        <v>955</v>
      </c>
      <c r="B25" s="277">
        <f>B19+B20+B21+B22+B23+B24</f>
        <v>360600</v>
      </c>
      <c r="C25" s="277">
        <f aca="true" t="shared" si="0" ref="C25:J25">C19+C20+C21+C22+C23+C24</f>
        <v>4621339</v>
      </c>
      <c r="D25" s="277">
        <f t="shared" si="0"/>
        <v>2588049</v>
      </c>
      <c r="E25" s="277">
        <f t="shared" si="0"/>
        <v>200000</v>
      </c>
      <c r="F25" s="277">
        <f t="shared" si="0"/>
        <v>1254900</v>
      </c>
      <c r="G25" s="277">
        <f t="shared" si="0"/>
        <v>1391300</v>
      </c>
      <c r="H25" s="277">
        <f t="shared" si="0"/>
        <v>0</v>
      </c>
      <c r="I25" s="277">
        <f t="shared" si="0"/>
        <v>456142</v>
      </c>
      <c r="J25" s="278">
        <f t="shared" si="0"/>
        <v>1853626.15</v>
      </c>
      <c r="K25" s="279"/>
    </row>
    <row r="26" ht="15">
      <c r="J26" s="279"/>
    </row>
    <row r="28" ht="15">
      <c r="B28" s="279"/>
    </row>
  </sheetData>
  <sheetProtection/>
  <mergeCells count="15">
    <mergeCell ref="A14:I14"/>
    <mergeCell ref="A17:A18"/>
    <mergeCell ref="B17:J17"/>
    <mergeCell ref="G7:J7"/>
    <mergeCell ref="G8:J8"/>
    <mergeCell ref="G9:J9"/>
    <mergeCell ref="G10:J10"/>
    <mergeCell ref="A12:I12"/>
    <mergeCell ref="A13:I13"/>
    <mergeCell ref="G1:J1"/>
    <mergeCell ref="G2:J2"/>
    <mergeCell ref="G3:J3"/>
    <mergeCell ref="G4:J4"/>
    <mergeCell ref="G5:J5"/>
    <mergeCell ref="G6:J6"/>
  </mergeCells>
  <printOptions/>
  <pageMargins left="0.9055118110236221" right="0.3937007874015748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ФО</cp:lastModifiedBy>
  <cp:lastPrinted>2022-11-16T06:09:41Z</cp:lastPrinted>
  <dcterms:created xsi:type="dcterms:W3CDTF">2014-09-25T13:17:34Z</dcterms:created>
  <dcterms:modified xsi:type="dcterms:W3CDTF">2022-11-18T09:02:32Z</dcterms:modified>
  <cp:category/>
  <cp:version/>
  <cp:contentType/>
  <cp:contentStatus/>
</cp:coreProperties>
</file>